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otrpurchala/Desktop/"/>
    </mc:Choice>
  </mc:AlternateContent>
  <xr:revisionPtr revIDLastSave="0" documentId="13_ncr:1_{A7964D95-07EF-8446-AAF1-8AA02AA9996A}" xr6:coauthVersionLast="47" xr6:coauthVersionMax="47" xr10:uidLastSave="{00000000-0000-0000-0000-000000000000}"/>
  <bookViews>
    <workbookView xWindow="0" yWindow="660" windowWidth="30240" windowHeight="17780" activeTab="1" xr2:uid="{DFC4D0E7-5745-5745-9E47-235D5F71E6C9}"/>
  </bookViews>
  <sheets>
    <sheet name="DOROŚLI ST" sheetId="1" r:id="rId1"/>
    <sheet name="DOROŚLI LA" sheetId="2" r:id="rId2"/>
    <sheet name="MŁODZIEŻ STARSZA ST" sheetId="3" r:id="rId3"/>
    <sheet name="MŁODZIEŻ STARSZA LA" sheetId="4" r:id="rId4"/>
    <sheet name="MŁODZIEŻ ST" sheetId="5" r:id="rId5"/>
    <sheet name="MŁODZIEŻ LA" sheetId="6" r:id="rId6"/>
    <sheet name="JUNIORZY STARSI ST" sheetId="8" r:id="rId7"/>
    <sheet name="JUNIORZY STARSI LA" sheetId="10" r:id="rId8"/>
  </sheets>
  <definedNames>
    <definedName name="_xlnm._FilterDatabase" localSheetId="5" hidden="1">'MŁODZIEŻ LA'!$B$4:$AC$53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" i="10" l="1"/>
  <c r="AD6" i="10"/>
  <c r="AD7" i="10"/>
  <c r="AD8" i="10"/>
  <c r="AD9" i="10"/>
  <c r="AD10" i="10"/>
  <c r="AD11" i="10"/>
  <c r="AD12" i="10"/>
  <c r="AD13" i="10"/>
  <c r="AD14" i="10"/>
  <c r="AD15" i="10"/>
  <c r="AD16" i="10"/>
  <c r="AD17" i="10"/>
  <c r="AD18" i="10"/>
  <c r="AD19" i="10"/>
  <c r="AD20" i="10"/>
  <c r="AD21" i="10"/>
  <c r="AD22" i="10"/>
  <c r="AD23" i="10"/>
  <c r="AD49" i="10"/>
  <c r="AD27" i="10"/>
  <c r="AD24" i="10"/>
  <c r="AD25" i="10"/>
  <c r="AD26" i="10"/>
  <c r="AD28" i="10"/>
  <c r="AD29" i="10"/>
  <c r="AD30" i="10"/>
  <c r="AD31" i="10"/>
  <c r="AD32" i="10"/>
  <c r="AD33" i="10"/>
  <c r="AD34" i="10"/>
  <c r="AD35" i="10"/>
  <c r="AD36" i="10"/>
  <c r="AD37" i="10"/>
  <c r="AD38" i="10"/>
  <c r="AD39" i="10"/>
  <c r="AD40" i="10"/>
  <c r="AD41" i="10"/>
  <c r="AD42" i="10"/>
  <c r="AD43" i="10"/>
  <c r="AD44" i="10"/>
  <c r="AD45" i="10"/>
  <c r="AD46" i="10"/>
  <c r="AD47" i="10"/>
  <c r="AD48" i="10"/>
  <c r="AD50" i="10"/>
  <c r="AD51" i="10"/>
  <c r="AD4" i="10"/>
  <c r="AD5" i="8"/>
  <c r="AD6" i="8"/>
  <c r="AD7" i="8"/>
  <c r="AD8" i="8"/>
  <c r="AD9" i="8"/>
  <c r="AD10" i="8"/>
  <c r="AD11" i="8"/>
  <c r="AD12" i="8"/>
  <c r="AD14" i="8"/>
  <c r="AD15" i="8"/>
  <c r="AD16" i="8"/>
  <c r="AD17" i="8"/>
  <c r="AD18" i="8"/>
  <c r="AD19" i="8"/>
  <c r="AD20" i="8"/>
  <c r="AD21" i="8"/>
  <c r="AD22" i="8"/>
  <c r="AD24" i="8"/>
  <c r="AD25" i="8"/>
  <c r="AD26" i="8"/>
  <c r="AD27" i="8"/>
  <c r="AD28" i="8"/>
  <c r="AD29" i="8"/>
  <c r="AD30" i="8"/>
  <c r="AD31" i="8"/>
  <c r="AD32" i="8"/>
  <c r="AD33" i="8"/>
  <c r="AD34" i="8"/>
  <c r="AD35" i="8"/>
  <c r="AD13" i="8"/>
  <c r="AD43" i="8"/>
  <c r="AD41" i="8"/>
  <c r="AD23" i="8"/>
  <c r="AD36" i="8"/>
  <c r="AD37" i="8"/>
  <c r="AD38" i="8"/>
  <c r="AD39" i="8"/>
  <c r="AD40" i="8"/>
  <c r="AD42" i="8"/>
  <c r="AD44" i="8"/>
  <c r="AD45" i="8"/>
  <c r="AD46" i="8"/>
  <c r="AD4" i="8"/>
  <c r="Y5" i="8"/>
  <c r="Y6" i="8"/>
  <c r="Y7" i="8"/>
  <c r="Y8" i="8"/>
  <c r="Y9" i="8"/>
  <c r="Y10" i="8"/>
  <c r="Y11" i="8"/>
  <c r="Y12" i="8"/>
  <c r="Y14" i="8"/>
  <c r="Y15" i="8"/>
  <c r="Y16" i="8"/>
  <c r="Y17" i="8"/>
  <c r="Y18" i="8"/>
  <c r="Y19" i="8"/>
  <c r="Y20" i="8"/>
  <c r="Y21" i="8"/>
  <c r="Y22" i="8"/>
  <c r="Y24" i="8"/>
  <c r="Y25" i="8"/>
  <c r="Y26" i="8"/>
  <c r="Y27" i="8"/>
  <c r="Y28" i="8"/>
  <c r="Y29" i="8"/>
  <c r="Y30" i="8"/>
  <c r="Y31" i="8"/>
  <c r="Y32" i="8"/>
  <c r="Y33" i="8"/>
  <c r="Y34" i="8"/>
  <c r="Y35" i="8"/>
  <c r="Y13" i="8"/>
  <c r="Y43" i="8"/>
  <c r="Y41" i="8"/>
  <c r="Y23" i="8"/>
  <c r="Y36" i="8"/>
  <c r="Y37" i="8"/>
  <c r="Y38" i="8"/>
  <c r="Y39" i="8"/>
  <c r="Y40" i="8"/>
  <c r="Y42" i="8"/>
  <c r="Y44" i="8"/>
  <c r="Y45" i="8"/>
  <c r="Y46" i="8"/>
  <c r="Y4" i="8"/>
  <c r="AE33" i="10"/>
  <c r="AE34" i="10"/>
  <c r="AE35" i="10"/>
  <c r="AE36" i="10"/>
  <c r="AE37" i="10"/>
  <c r="AE38" i="10"/>
  <c r="AE39" i="10"/>
  <c r="AE40" i="10"/>
  <c r="AE41" i="10"/>
  <c r="AE42" i="10"/>
  <c r="AE43" i="10"/>
  <c r="AE44" i="10"/>
  <c r="AE45" i="10"/>
  <c r="AE46" i="10"/>
  <c r="AE47" i="10"/>
  <c r="AE48" i="10"/>
  <c r="AE50" i="10"/>
  <c r="AE51" i="10"/>
  <c r="AE5" i="10"/>
  <c r="AE6" i="10"/>
  <c r="AE7" i="10"/>
  <c r="AE8" i="10"/>
  <c r="AE9" i="10"/>
  <c r="AE10" i="10"/>
  <c r="AE11" i="10"/>
  <c r="AE12" i="10"/>
  <c r="AE13" i="10"/>
  <c r="AE14" i="10"/>
  <c r="AE15" i="10"/>
  <c r="AE16" i="10"/>
  <c r="AE17" i="10"/>
  <c r="AE18" i="10"/>
  <c r="AE19" i="10"/>
  <c r="AE20" i="10"/>
  <c r="AE21" i="10"/>
  <c r="AE22" i="10"/>
  <c r="AE23" i="10"/>
  <c r="AE49" i="10"/>
  <c r="AE27" i="10"/>
  <c r="AE24" i="10"/>
  <c r="AE25" i="10"/>
  <c r="AE26" i="10"/>
  <c r="AE28" i="10"/>
  <c r="AE29" i="10"/>
  <c r="AE30" i="10"/>
  <c r="AE31" i="10"/>
  <c r="AE32" i="10"/>
  <c r="AE4" i="10"/>
  <c r="Z5" i="10"/>
  <c r="Z6" i="10"/>
  <c r="Z7" i="10"/>
  <c r="Z8" i="10"/>
  <c r="Z9" i="10"/>
  <c r="Z10" i="10"/>
  <c r="Z11" i="10"/>
  <c r="Z12" i="10"/>
  <c r="Z13" i="10"/>
  <c r="Z14" i="10"/>
  <c r="Z15" i="10"/>
  <c r="Z16" i="10"/>
  <c r="Z17" i="10"/>
  <c r="Z18" i="10"/>
  <c r="Z19" i="10"/>
  <c r="Z20" i="10"/>
  <c r="Z21" i="10"/>
  <c r="Z22" i="10"/>
  <c r="Z23" i="10"/>
  <c r="Z49" i="10"/>
  <c r="Z27" i="10"/>
  <c r="Z24" i="10"/>
  <c r="Z25" i="10"/>
  <c r="Z26" i="10"/>
  <c r="Z28" i="10"/>
  <c r="Z29" i="10"/>
  <c r="Z30" i="10"/>
  <c r="Z31" i="10"/>
  <c r="Z32" i="10"/>
  <c r="Z33" i="10"/>
  <c r="Z34" i="10"/>
  <c r="Z35" i="10"/>
  <c r="Z36" i="10"/>
  <c r="Z37" i="10"/>
  <c r="Z38" i="10"/>
  <c r="Z39" i="10"/>
  <c r="Z40" i="10"/>
  <c r="Z41" i="10"/>
  <c r="Z42" i="10"/>
  <c r="Z43" i="10"/>
  <c r="Z44" i="10"/>
  <c r="Z45" i="10"/>
  <c r="Z46" i="10"/>
  <c r="Z47" i="10"/>
  <c r="Z48" i="10"/>
  <c r="Z50" i="10"/>
  <c r="Z51" i="10"/>
  <c r="Z4" i="10"/>
  <c r="AC23" i="8"/>
  <c r="AC41" i="8"/>
  <c r="AC43" i="8"/>
  <c r="AC13" i="8"/>
  <c r="AC42" i="8"/>
  <c r="AC29" i="8"/>
  <c r="AC32" i="8"/>
  <c r="AC24" i="8"/>
  <c r="AC21" i="8"/>
  <c r="AC4" i="8"/>
  <c r="AC22" i="8"/>
  <c r="AC26" i="8"/>
  <c r="AC38" i="8"/>
  <c r="AC46" i="8"/>
  <c r="AC18" i="8"/>
  <c r="AC9" i="8"/>
  <c r="AC19" i="8"/>
  <c r="AC12" i="8"/>
  <c r="AC16" i="8"/>
  <c r="AC5" i="8"/>
  <c r="AC27" i="8"/>
  <c r="AC34" i="8"/>
  <c r="AC8" i="8"/>
  <c r="AC14" i="8"/>
  <c r="AC37" i="8"/>
  <c r="AC11" i="8"/>
  <c r="AC31" i="8"/>
  <c r="AC44" i="8"/>
  <c r="AC7" i="8"/>
  <c r="AC15" i="8"/>
  <c r="AC30" i="8"/>
  <c r="AC45" i="8"/>
  <c r="AC39" i="8"/>
  <c r="AC10" i="8"/>
  <c r="AC40" i="8"/>
  <c r="AC28" i="8"/>
  <c r="AC36" i="8"/>
  <c r="AC33" i="8"/>
  <c r="AC25" i="8"/>
  <c r="AC35" i="8"/>
  <c r="AC17" i="8"/>
  <c r="AC6" i="8"/>
  <c r="AC20" i="8"/>
  <c r="AC5" i="6"/>
  <c r="AC6" i="6"/>
  <c r="AC7" i="6"/>
  <c r="AC8" i="6"/>
  <c r="AC9" i="6"/>
  <c r="AC10" i="6"/>
  <c r="AC11" i="6"/>
  <c r="AC12" i="6"/>
  <c r="AC13" i="6"/>
  <c r="AC14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5" i="6"/>
  <c r="AC46" i="6"/>
  <c r="AC47" i="6"/>
  <c r="AC48" i="6"/>
  <c r="AC49" i="6"/>
  <c r="AC50" i="6"/>
  <c r="AC51" i="6"/>
  <c r="AC52" i="6"/>
  <c r="AC53" i="6"/>
  <c r="X5" i="6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X52" i="6"/>
  <c r="X53" i="6"/>
  <c r="X5" i="5"/>
  <c r="X6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4" i="5"/>
  <c r="X26" i="5"/>
  <c r="X23" i="5"/>
  <c r="X25" i="5"/>
  <c r="X27" i="5"/>
  <c r="X28" i="5"/>
  <c r="X29" i="5"/>
  <c r="X30" i="5"/>
  <c r="X31" i="5"/>
  <c r="X32" i="5"/>
  <c r="X33" i="5"/>
  <c r="X34" i="5"/>
  <c r="X35" i="5"/>
  <c r="X36" i="5"/>
  <c r="X37" i="5"/>
  <c r="X38" i="5"/>
  <c r="X39" i="5"/>
  <c r="X40" i="5"/>
  <c r="X41" i="5"/>
  <c r="X42" i="5"/>
  <c r="X43" i="5"/>
  <c r="X44" i="5"/>
  <c r="X45" i="5"/>
  <c r="X46" i="5"/>
  <c r="X47" i="5"/>
  <c r="X48" i="5"/>
  <c r="X49" i="5"/>
  <c r="X50" i="5"/>
  <c r="X51" i="5"/>
  <c r="X52" i="5"/>
  <c r="X53" i="5"/>
  <c r="X55" i="5"/>
  <c r="X56" i="5"/>
  <c r="X57" i="5"/>
  <c r="X54" i="5"/>
  <c r="X58" i="5"/>
  <c r="X59" i="5"/>
  <c r="X60" i="5"/>
  <c r="X61" i="5"/>
  <c r="AC5" i="5"/>
  <c r="AC6" i="5"/>
  <c r="AC7" i="5"/>
  <c r="AC8" i="5"/>
  <c r="AC9" i="5"/>
  <c r="AC10" i="5"/>
  <c r="AC11" i="5"/>
  <c r="AC12" i="5"/>
  <c r="AC13" i="5"/>
  <c r="AC14" i="5"/>
  <c r="AC15" i="5"/>
  <c r="AC16" i="5"/>
  <c r="AC17" i="5"/>
  <c r="AC18" i="5"/>
  <c r="AC19" i="5"/>
  <c r="AC20" i="5"/>
  <c r="AC21" i="5"/>
  <c r="AC22" i="5"/>
  <c r="AC24" i="5"/>
  <c r="AC26" i="5"/>
  <c r="AC23" i="5"/>
  <c r="AC25" i="5"/>
  <c r="AC27" i="5"/>
  <c r="AC28" i="5"/>
  <c r="AC29" i="5"/>
  <c r="AC30" i="5"/>
  <c r="AC31" i="5"/>
  <c r="AC32" i="5"/>
  <c r="AC33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46" i="5"/>
  <c r="AC47" i="5"/>
  <c r="AC48" i="5"/>
  <c r="AC49" i="5"/>
  <c r="AC50" i="5"/>
  <c r="AC51" i="5"/>
  <c r="AC52" i="5"/>
  <c r="AC53" i="5"/>
  <c r="AC55" i="5"/>
  <c r="AC56" i="5"/>
  <c r="AC57" i="5"/>
  <c r="AC54" i="5"/>
  <c r="AC58" i="5"/>
  <c r="AC59" i="5"/>
  <c r="AC60" i="5"/>
  <c r="AC61" i="5"/>
  <c r="AB54" i="5"/>
  <c r="AB23" i="6"/>
  <c r="AB20" i="6"/>
  <c r="AB53" i="6"/>
  <c r="AB26" i="5"/>
  <c r="AB24" i="5"/>
  <c r="AB60" i="5"/>
  <c r="AB35" i="6"/>
  <c r="AB41" i="5"/>
  <c r="AB52" i="6"/>
  <c r="AB39" i="6"/>
  <c r="AB12" i="6"/>
  <c r="AB25" i="6"/>
  <c r="AB4" i="6"/>
  <c r="AB38" i="6"/>
  <c r="AB22" i="6"/>
  <c r="AB40" i="6"/>
  <c r="AB43" i="6"/>
  <c r="AB19" i="6"/>
  <c r="AB36" i="6"/>
  <c r="AB15" i="6"/>
  <c r="AB14" i="6"/>
  <c r="AB16" i="6"/>
  <c r="AB37" i="6"/>
  <c r="AB44" i="6"/>
  <c r="AB48" i="6"/>
  <c r="AB51" i="6"/>
  <c r="AB17" i="6"/>
  <c r="AB50" i="6"/>
  <c r="AB6" i="6"/>
  <c r="AB34" i="6"/>
  <c r="AB45" i="6"/>
  <c r="AB7" i="6"/>
  <c r="AB11" i="6"/>
  <c r="AB46" i="6"/>
  <c r="AB32" i="6"/>
  <c r="AB27" i="6"/>
  <c r="AB13" i="6"/>
  <c r="AB5" i="6"/>
  <c r="AB30" i="6"/>
  <c r="AB28" i="6"/>
  <c r="AB21" i="6"/>
  <c r="AB41" i="6"/>
  <c r="AB24" i="6"/>
  <c r="AB26" i="6"/>
  <c r="AB49" i="6"/>
  <c r="AB29" i="6"/>
  <c r="AB18" i="6"/>
  <c r="AB42" i="6"/>
  <c r="AB10" i="6"/>
  <c r="AB33" i="6"/>
  <c r="AB9" i="6"/>
  <c r="AB47" i="6"/>
  <c r="AB31" i="6"/>
  <c r="AB8" i="6"/>
  <c r="AC4" i="6"/>
  <c r="X4" i="6"/>
  <c r="AB39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B12" i="4"/>
  <c r="AB23" i="4"/>
  <c r="AB36" i="5"/>
  <c r="AB22" i="5"/>
  <c r="AB48" i="5"/>
  <c r="AB43" i="5"/>
  <c r="AB53" i="5"/>
  <c r="AB27" i="5"/>
  <c r="AB18" i="5"/>
  <c r="AB4" i="5"/>
  <c r="AB21" i="5"/>
  <c r="AB49" i="5"/>
  <c r="AB34" i="5"/>
  <c r="AB57" i="5"/>
  <c r="AB51" i="5"/>
  <c r="AB35" i="5"/>
  <c r="AB25" i="5"/>
  <c r="AB14" i="5"/>
  <c r="AB29" i="5"/>
  <c r="AB39" i="5"/>
  <c r="AB17" i="5"/>
  <c r="AB59" i="5"/>
  <c r="AB37" i="5"/>
  <c r="AB42" i="5"/>
  <c r="AB19" i="5"/>
  <c r="AB40" i="5"/>
  <c r="AB16" i="5"/>
  <c r="AB5" i="5"/>
  <c r="AB47" i="5"/>
  <c r="AB56" i="5"/>
  <c r="AB11" i="5"/>
  <c r="AB32" i="5"/>
  <c r="AB55" i="5"/>
  <c r="AB9" i="5"/>
  <c r="AB15" i="5"/>
  <c r="AB50" i="5"/>
  <c r="AB13" i="5"/>
  <c r="AB61" i="5"/>
  <c r="AB8" i="5"/>
  <c r="AB46" i="5"/>
  <c r="AB45" i="5"/>
  <c r="AB58" i="5"/>
  <c r="AB20" i="5"/>
  <c r="AB52" i="5"/>
  <c r="AB6" i="5"/>
  <c r="AB28" i="5"/>
  <c r="AB30" i="5"/>
  <c r="AB12" i="5"/>
  <c r="AB23" i="5"/>
  <c r="AB33" i="5"/>
  <c r="AB7" i="5"/>
  <c r="AB38" i="5"/>
  <c r="AB31" i="5"/>
  <c r="AB10" i="5"/>
  <c r="AB44" i="5"/>
  <c r="AC4" i="5"/>
  <c r="X4" i="5"/>
  <c r="X47" i="4"/>
  <c r="AB47" i="4"/>
  <c r="AH30" i="1"/>
  <c r="AH48" i="1"/>
  <c r="U6" i="3"/>
  <c r="U7" i="3"/>
  <c r="U9" i="3"/>
  <c r="U5" i="3"/>
  <c r="U15" i="3"/>
  <c r="U8" i="3"/>
  <c r="U10" i="3"/>
  <c r="U11" i="3"/>
  <c r="U12" i="3"/>
  <c r="U13" i="3"/>
  <c r="U14" i="3"/>
  <c r="U17" i="3"/>
  <c r="U16" i="3"/>
  <c r="U19" i="3"/>
  <c r="U18" i="3"/>
  <c r="U20" i="3"/>
  <c r="U21" i="3"/>
  <c r="U22" i="3"/>
  <c r="U23" i="3"/>
  <c r="U24" i="3"/>
  <c r="U25" i="3"/>
  <c r="U26" i="3"/>
  <c r="U27" i="3"/>
  <c r="Z5" i="3"/>
  <c r="Z15" i="3"/>
  <c r="Z8" i="3"/>
  <c r="Z10" i="3"/>
  <c r="Z11" i="3"/>
  <c r="Z12" i="3"/>
  <c r="Z13" i="3"/>
  <c r="Z14" i="3"/>
  <c r="Z17" i="3"/>
  <c r="Z16" i="3"/>
  <c r="Z19" i="3"/>
  <c r="Z18" i="3"/>
  <c r="Y5" i="3"/>
  <c r="Z9" i="3"/>
  <c r="Z20" i="3"/>
  <c r="Z21" i="3"/>
  <c r="Z7" i="3"/>
  <c r="Y9" i="3"/>
  <c r="Y15" i="3"/>
  <c r="Y8" i="3"/>
  <c r="Y10" i="3"/>
  <c r="Y11" i="3"/>
  <c r="Y12" i="3"/>
  <c r="Y13" i="3"/>
  <c r="Y14" i="3"/>
  <c r="Y17" i="3"/>
  <c r="Y16" i="3"/>
  <c r="Y19" i="3"/>
  <c r="Y18" i="3"/>
  <c r="Y20" i="3"/>
  <c r="Y21" i="3"/>
  <c r="Y22" i="3"/>
  <c r="Z38" i="3"/>
  <c r="Z30" i="3"/>
  <c r="Z27" i="3"/>
  <c r="Z36" i="3"/>
  <c r="Z32" i="3"/>
  <c r="Z31" i="3"/>
  <c r="Z28" i="3"/>
  <c r="Z26" i="3"/>
  <c r="Z22" i="3"/>
  <c r="Z6" i="3"/>
  <c r="Z33" i="3"/>
  <c r="Z25" i="3"/>
  <c r="Z23" i="3"/>
  <c r="Z34" i="3"/>
  <c r="Z35" i="3"/>
  <c r="Z24" i="3"/>
  <c r="Z4" i="3"/>
  <c r="Z37" i="3"/>
  <c r="Z29" i="3"/>
  <c r="U38" i="3"/>
  <c r="U30" i="3"/>
  <c r="U36" i="3"/>
  <c r="U32" i="3"/>
  <c r="U31" i="3"/>
  <c r="U28" i="3"/>
  <c r="U33" i="3"/>
  <c r="U34" i="3"/>
  <c r="U35" i="3"/>
  <c r="U4" i="3"/>
  <c r="U37" i="3"/>
  <c r="U29" i="3"/>
  <c r="AC46" i="4"/>
  <c r="AC49" i="4"/>
  <c r="AC37" i="4"/>
  <c r="AC32" i="4"/>
  <c r="AC43" i="4"/>
  <c r="AC38" i="4"/>
  <c r="AC48" i="4"/>
  <c r="AC29" i="4"/>
  <c r="AC34" i="4"/>
  <c r="AC33" i="4"/>
  <c r="AC42" i="4"/>
  <c r="AC31" i="4"/>
  <c r="AC35" i="4"/>
  <c r="AC45" i="4"/>
  <c r="AC4" i="4"/>
  <c r="AC30" i="4"/>
  <c r="AC44" i="4"/>
  <c r="AC40" i="4"/>
  <c r="AC41" i="4"/>
  <c r="AC50" i="4"/>
  <c r="AC36" i="4"/>
  <c r="AC47" i="4"/>
  <c r="X46" i="4"/>
  <c r="X49" i="4"/>
  <c r="X37" i="4"/>
  <c r="X32" i="4"/>
  <c r="X43" i="4"/>
  <c r="X38" i="4"/>
  <c r="X48" i="4"/>
  <c r="X34" i="4"/>
  <c r="X33" i="4"/>
  <c r="X42" i="4"/>
  <c r="X31" i="4"/>
  <c r="X35" i="4"/>
  <c r="X45" i="4"/>
  <c r="X4" i="4"/>
  <c r="X30" i="4"/>
  <c r="X44" i="4"/>
  <c r="X40" i="4"/>
  <c r="X41" i="4"/>
  <c r="X50" i="4"/>
  <c r="X36" i="4"/>
  <c r="AB13" i="4"/>
  <c r="AB46" i="4"/>
  <c r="AB49" i="4"/>
  <c r="AB37" i="4"/>
  <c r="AB10" i="4"/>
  <c r="AB32" i="4"/>
  <c r="AB43" i="4"/>
  <c r="AB14" i="4"/>
  <c r="AB38" i="4"/>
  <c r="AB16" i="4"/>
  <c r="AB48" i="4"/>
  <c r="AB6" i="4"/>
  <c r="AB8" i="4"/>
  <c r="AB25" i="4"/>
  <c r="AB29" i="4"/>
  <c r="AB34" i="4"/>
  <c r="AB33" i="4"/>
  <c r="AB42" i="4"/>
  <c r="AB31" i="4"/>
  <c r="AB17" i="4"/>
  <c r="AB22" i="4"/>
  <c r="AB35" i="4"/>
  <c r="AB9" i="4"/>
  <c r="AB11" i="4"/>
  <c r="AB26" i="4"/>
  <c r="AB45" i="4"/>
  <c r="AB4" i="4"/>
  <c r="AB28" i="4"/>
  <c r="AB15" i="4"/>
  <c r="AB19" i="4"/>
  <c r="AB27" i="4"/>
  <c r="AB5" i="4"/>
  <c r="AB7" i="4"/>
  <c r="AB18" i="4"/>
  <c r="AB30" i="4"/>
  <c r="AB24" i="4"/>
  <c r="AB44" i="4"/>
  <c r="AB40" i="4"/>
  <c r="AB21" i="4"/>
  <c r="AB41" i="4"/>
  <c r="AB20" i="4"/>
  <c r="AB50" i="4"/>
  <c r="AB36" i="4"/>
  <c r="Y38" i="3"/>
  <c r="Y30" i="3"/>
  <c r="Y27" i="3"/>
  <c r="Y36" i="3"/>
  <c r="Y32" i="3"/>
  <c r="Y31" i="3"/>
  <c r="Y28" i="3"/>
  <c r="Y26" i="3"/>
  <c r="Y7" i="3"/>
  <c r="Y6" i="3"/>
  <c r="Y25" i="3"/>
  <c r="Y23" i="3"/>
  <c r="Y34" i="3"/>
  <c r="Y35" i="3"/>
  <c r="Y24" i="3"/>
  <c r="Y4" i="3"/>
  <c r="Y37" i="3"/>
  <c r="Y29" i="3"/>
  <c r="AJ5" i="2"/>
  <c r="AJ6" i="2"/>
  <c r="AJ7" i="2"/>
  <c r="AJ9" i="2"/>
  <c r="AJ8" i="2"/>
  <c r="AJ10" i="2"/>
  <c r="AJ12" i="2"/>
  <c r="AJ11" i="2"/>
  <c r="AJ39" i="2"/>
  <c r="AJ87" i="2"/>
  <c r="AJ13" i="2"/>
  <c r="AJ14" i="2"/>
  <c r="AJ15" i="2"/>
  <c r="AJ16" i="2"/>
  <c r="AJ17" i="2"/>
  <c r="AJ18" i="2"/>
  <c r="AJ19" i="2"/>
  <c r="AJ20" i="2"/>
  <c r="AJ22" i="2"/>
  <c r="AJ23" i="2"/>
  <c r="AJ21" i="2"/>
  <c r="AJ24" i="2"/>
  <c r="AJ4" i="2"/>
  <c r="AI39" i="2"/>
  <c r="AI30" i="1"/>
  <c r="AI31" i="1"/>
  <c r="AD30" i="1"/>
  <c r="AD31" i="1"/>
  <c r="AJ25" i="2"/>
  <c r="AJ26" i="2"/>
  <c r="AJ27" i="2"/>
  <c r="AJ28" i="2"/>
  <c r="AJ29" i="2"/>
  <c r="AJ31" i="2"/>
  <c r="AJ32" i="2"/>
  <c r="AJ33" i="2"/>
  <c r="AJ34" i="2"/>
  <c r="AJ35" i="2"/>
  <c r="AJ36" i="2"/>
  <c r="AJ37" i="2"/>
  <c r="AJ38" i="2"/>
  <c r="AJ40" i="2"/>
  <c r="AJ41" i="2"/>
  <c r="AJ42" i="2"/>
  <c r="AJ43" i="2"/>
  <c r="AJ44" i="2"/>
  <c r="AJ45" i="2"/>
  <c r="AI21" i="2"/>
  <c r="AI12" i="2"/>
  <c r="AE8" i="2"/>
  <c r="AE10" i="2"/>
  <c r="AE12" i="2"/>
  <c r="AE11" i="2"/>
  <c r="AE13" i="2"/>
  <c r="AE14" i="2"/>
  <c r="AE15" i="2"/>
  <c r="AE16" i="2"/>
  <c r="AE17" i="2"/>
  <c r="AE18" i="2"/>
  <c r="AE19" i="2"/>
  <c r="AE20" i="2"/>
  <c r="AE22" i="2"/>
  <c r="AE23" i="2"/>
  <c r="AE21" i="2"/>
  <c r="AE24" i="2"/>
  <c r="AE25" i="2"/>
  <c r="AE26" i="2"/>
  <c r="AE27" i="2"/>
  <c r="AI14" i="1"/>
  <c r="AI13" i="1"/>
  <c r="AI15" i="1"/>
  <c r="AD14" i="1"/>
  <c r="AD13" i="1"/>
  <c r="AH14" i="1"/>
  <c r="AI68" i="1"/>
  <c r="AI60" i="1"/>
  <c r="AI33" i="1"/>
  <c r="AI54" i="1"/>
  <c r="AI44" i="1"/>
  <c r="AI21" i="1"/>
  <c r="AI40" i="1"/>
  <c r="AI22" i="1"/>
  <c r="AI6" i="1"/>
  <c r="AI67" i="1"/>
  <c r="AI19" i="1"/>
  <c r="AI10" i="1"/>
  <c r="AI38" i="1"/>
  <c r="AI55" i="1"/>
  <c r="AI20" i="1"/>
  <c r="AI41" i="1"/>
  <c r="AI35" i="1"/>
  <c r="AI34" i="1"/>
  <c r="AI32" i="1"/>
  <c r="AI63" i="1"/>
  <c r="AI12" i="1"/>
  <c r="AI46" i="1"/>
  <c r="AI5" i="1"/>
  <c r="AI18" i="1"/>
  <c r="AI72" i="1"/>
  <c r="AI24" i="1"/>
  <c r="AI71" i="1"/>
  <c r="AI29" i="1"/>
  <c r="AI73" i="1"/>
  <c r="AI59" i="1"/>
  <c r="AI51" i="1"/>
  <c r="AI66" i="1"/>
  <c r="AI58" i="1"/>
  <c r="AI36" i="1"/>
  <c r="AI53" i="1"/>
  <c r="AI37" i="1"/>
  <c r="AI45" i="1"/>
  <c r="AI65" i="1"/>
  <c r="AI50" i="1"/>
  <c r="AI23" i="1"/>
  <c r="AI48" i="1"/>
  <c r="AI64" i="1"/>
  <c r="AI62" i="1"/>
  <c r="AI57" i="1"/>
  <c r="AI28" i="1"/>
  <c r="AI4" i="1"/>
  <c r="AI39" i="1"/>
  <c r="AI17" i="1"/>
  <c r="AI43" i="1"/>
  <c r="AI7" i="1"/>
  <c r="AI70" i="1"/>
  <c r="AI25" i="1"/>
  <c r="AI49" i="1"/>
  <c r="AI47" i="1"/>
  <c r="AI61" i="1"/>
  <c r="AI8" i="1"/>
  <c r="AI69" i="1"/>
  <c r="AI56" i="1"/>
  <c r="AI42" i="1"/>
  <c r="AI11" i="1"/>
  <c r="AI16" i="1"/>
  <c r="AI26" i="1"/>
  <c r="AI9" i="1"/>
  <c r="AI27" i="1"/>
  <c r="AI52" i="1"/>
  <c r="AD68" i="1"/>
  <c r="AD60" i="1"/>
  <c r="AD33" i="1"/>
  <c r="AD54" i="1"/>
  <c r="AD44" i="1"/>
  <c r="AD21" i="1"/>
  <c r="AD40" i="1"/>
  <c r="AD22" i="1"/>
  <c r="AD6" i="1"/>
  <c r="AD67" i="1"/>
  <c r="AD19" i="1"/>
  <c r="AD10" i="1"/>
  <c r="AD38" i="1"/>
  <c r="AD55" i="1"/>
  <c r="AD20" i="1"/>
  <c r="AD41" i="1"/>
  <c r="AD35" i="1"/>
  <c r="AD34" i="1"/>
  <c r="AD32" i="1"/>
  <c r="AD63" i="1"/>
  <c r="AD12" i="1"/>
  <c r="AD46" i="1"/>
  <c r="AD5" i="1"/>
  <c r="AD18" i="1"/>
  <c r="AD72" i="1"/>
  <c r="AD24" i="1"/>
  <c r="AD71" i="1"/>
  <c r="AD29" i="1"/>
  <c r="AD73" i="1"/>
  <c r="AD59" i="1"/>
  <c r="AD51" i="1"/>
  <c r="AD66" i="1"/>
  <c r="AD58" i="1"/>
  <c r="AD36" i="1"/>
  <c r="AD53" i="1"/>
  <c r="AD37" i="1"/>
  <c r="AD45" i="1"/>
  <c r="AD65" i="1"/>
  <c r="AD50" i="1"/>
  <c r="AD23" i="1"/>
  <c r="AD48" i="1"/>
  <c r="AD64" i="1"/>
  <c r="AD62" i="1"/>
  <c r="AD57" i="1"/>
  <c r="AD28" i="1"/>
  <c r="AD4" i="1"/>
  <c r="AD39" i="1"/>
  <c r="AD17" i="1"/>
  <c r="AD43" i="1"/>
  <c r="AD7" i="1"/>
  <c r="AD70" i="1"/>
  <c r="AD25" i="1"/>
  <c r="AD49" i="1"/>
  <c r="AD47" i="1"/>
  <c r="AD15" i="1"/>
  <c r="AD61" i="1"/>
  <c r="AD8" i="1"/>
  <c r="AD69" i="1"/>
  <c r="AD56" i="1"/>
  <c r="AD42" i="1"/>
  <c r="AD11" i="1"/>
  <c r="AD16" i="1"/>
  <c r="AD26" i="1"/>
  <c r="AD9" i="1"/>
  <c r="AD27" i="1"/>
  <c r="AD52" i="1"/>
  <c r="AJ46" i="2"/>
  <c r="AJ47" i="2"/>
  <c r="AJ48" i="2"/>
  <c r="AJ49" i="2"/>
  <c r="AJ50" i="2"/>
  <c r="AJ51" i="2"/>
  <c r="AJ52" i="2"/>
  <c r="AJ53" i="2"/>
  <c r="AJ54" i="2"/>
  <c r="AJ55" i="2"/>
  <c r="AJ56" i="2"/>
  <c r="AJ57" i="2"/>
  <c r="AJ58" i="2"/>
  <c r="AJ59" i="2"/>
  <c r="AJ60" i="2"/>
  <c r="AJ61" i="2"/>
  <c r="AJ62" i="2"/>
  <c r="AJ63" i="2"/>
  <c r="AJ65" i="2"/>
  <c r="AJ66" i="2"/>
  <c r="AJ67" i="2"/>
  <c r="AJ68" i="2"/>
  <c r="AJ69" i="2"/>
  <c r="AJ70" i="2"/>
  <c r="AJ71" i="2"/>
  <c r="AJ72" i="2"/>
  <c r="AJ73" i="2"/>
  <c r="AJ74" i="2"/>
  <c r="AJ75" i="2"/>
  <c r="AJ76" i="2"/>
  <c r="AJ77" i="2"/>
  <c r="AJ78" i="2"/>
  <c r="AJ79" i="2"/>
  <c r="AJ80" i="2"/>
  <c r="AJ81" i="2"/>
  <c r="AJ82" i="2"/>
  <c r="AJ83" i="2"/>
  <c r="AJ84" i="2"/>
  <c r="AJ85" i="2"/>
  <c r="AJ86" i="2"/>
  <c r="AJ88" i="2"/>
  <c r="AJ89" i="2"/>
  <c r="AJ90" i="2"/>
  <c r="AJ91" i="2"/>
  <c r="AJ92" i="2"/>
  <c r="AJ93" i="2"/>
  <c r="AJ94" i="2"/>
  <c r="AJ95" i="2"/>
  <c r="AJ96" i="2"/>
  <c r="AJ97" i="2"/>
  <c r="AJ98" i="2"/>
  <c r="AJ99" i="2"/>
  <c r="AJ100" i="2"/>
  <c r="AJ101" i="2"/>
  <c r="AJ102" i="2"/>
  <c r="AJ103" i="2"/>
  <c r="AJ104" i="2"/>
  <c r="AJ105" i="2"/>
  <c r="AJ106" i="2"/>
  <c r="AE5" i="2"/>
  <c r="AE6" i="2"/>
  <c r="AE7" i="2"/>
  <c r="AE9" i="2"/>
  <c r="AE28" i="2"/>
  <c r="AE29" i="2"/>
  <c r="AE30" i="2"/>
  <c r="AE31" i="2"/>
  <c r="AE32" i="2"/>
  <c r="AE33" i="2"/>
  <c r="AE34" i="2"/>
  <c r="AE35" i="2"/>
  <c r="AE36" i="2"/>
  <c r="AE37" i="2"/>
  <c r="AE38" i="2"/>
  <c r="AE40" i="2"/>
  <c r="AE41" i="2"/>
  <c r="AE42" i="2"/>
  <c r="AE43" i="2"/>
  <c r="AE44" i="2"/>
  <c r="AE45" i="2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61" i="2"/>
  <c r="AE62" i="2"/>
  <c r="AE63" i="2"/>
  <c r="AE64" i="2"/>
  <c r="AE65" i="2"/>
  <c r="AE66" i="2"/>
  <c r="AE67" i="2"/>
  <c r="AE68" i="2"/>
  <c r="AE69" i="2"/>
  <c r="AE70" i="2"/>
  <c r="AE71" i="2"/>
  <c r="AE72" i="2"/>
  <c r="AE73" i="2"/>
  <c r="AE74" i="2"/>
  <c r="AE75" i="2"/>
  <c r="AE76" i="2"/>
  <c r="AE77" i="2"/>
  <c r="AE78" i="2"/>
  <c r="AE79" i="2"/>
  <c r="AE80" i="2"/>
  <c r="AE81" i="2"/>
  <c r="AE82" i="2"/>
  <c r="AE83" i="2"/>
  <c r="AE84" i="2"/>
  <c r="AE85" i="2"/>
  <c r="AE86" i="2"/>
  <c r="AE88" i="2"/>
  <c r="AE89" i="2"/>
  <c r="AE90" i="2"/>
  <c r="AE91" i="2"/>
  <c r="AE92" i="2"/>
  <c r="AE93" i="2"/>
  <c r="AE94" i="2"/>
  <c r="AE95" i="2"/>
  <c r="AE96" i="2"/>
  <c r="AE97" i="2"/>
  <c r="AE98" i="2"/>
  <c r="AE99" i="2"/>
  <c r="AE100" i="2"/>
  <c r="AE101" i="2"/>
  <c r="AE102" i="2"/>
  <c r="AE103" i="2"/>
  <c r="AE104" i="2"/>
  <c r="AE105" i="2"/>
  <c r="AE106" i="2"/>
  <c r="AE4" i="2"/>
  <c r="AI42" i="2"/>
  <c r="AI43" i="2"/>
  <c r="AI44" i="2"/>
  <c r="AI45" i="2"/>
  <c r="AI46" i="2"/>
  <c r="AI47" i="2"/>
  <c r="AI48" i="2"/>
  <c r="AI49" i="2"/>
  <c r="AI50" i="2"/>
  <c r="AI51" i="2"/>
  <c r="AI52" i="2"/>
  <c r="AI53" i="2"/>
  <c r="AI54" i="2"/>
  <c r="AI55" i="2"/>
  <c r="AI56" i="2"/>
  <c r="AI57" i="2"/>
  <c r="AI58" i="2"/>
  <c r="AI59" i="2"/>
  <c r="AI60" i="2"/>
  <c r="AI61" i="2"/>
  <c r="AI62" i="2"/>
  <c r="AI63" i="2"/>
  <c r="AI64" i="2"/>
  <c r="AI65" i="2"/>
  <c r="AI66" i="2"/>
  <c r="AI67" i="2"/>
  <c r="AI68" i="2"/>
  <c r="AI69" i="2"/>
  <c r="AI70" i="2"/>
  <c r="AI71" i="2"/>
  <c r="AI72" i="2"/>
  <c r="AI73" i="2"/>
  <c r="AI74" i="2"/>
  <c r="AI75" i="2"/>
  <c r="AI76" i="2"/>
  <c r="AI77" i="2"/>
  <c r="AI78" i="2"/>
  <c r="AI79" i="2"/>
  <c r="AI80" i="2"/>
  <c r="AI81" i="2"/>
  <c r="AI82" i="2"/>
  <c r="AI83" i="2"/>
  <c r="AI84" i="2"/>
  <c r="AI85" i="2"/>
  <c r="AI86" i="2"/>
  <c r="AI88" i="2"/>
  <c r="AI89" i="2"/>
  <c r="AI90" i="2"/>
  <c r="AI91" i="2"/>
  <c r="AI92" i="2"/>
  <c r="AI93" i="2"/>
  <c r="AI94" i="2"/>
  <c r="AI95" i="2"/>
  <c r="AI96" i="2"/>
  <c r="AI97" i="2"/>
  <c r="AI98" i="2"/>
  <c r="AI99" i="2"/>
  <c r="AI100" i="2"/>
  <c r="AI101" i="2"/>
  <c r="AI102" i="2"/>
  <c r="AI103" i="2"/>
  <c r="AI104" i="2"/>
  <c r="AI105" i="2"/>
  <c r="AI106" i="2"/>
  <c r="AI5" i="2"/>
  <c r="AI6" i="2"/>
  <c r="AI7" i="2"/>
  <c r="AI9" i="2"/>
  <c r="AI8" i="2"/>
  <c r="AI10" i="2"/>
  <c r="AI11" i="2"/>
  <c r="AI13" i="2"/>
  <c r="AI14" i="2"/>
  <c r="AI15" i="2"/>
  <c r="AI16" i="2"/>
  <c r="AI17" i="2"/>
  <c r="AI18" i="2"/>
  <c r="AI19" i="2"/>
  <c r="AI20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40" i="2"/>
  <c r="AI41" i="2"/>
  <c r="AI4" i="2"/>
  <c r="AH68" i="1"/>
  <c r="AH60" i="1"/>
  <c r="AH33" i="1"/>
  <c r="AH54" i="1"/>
  <c r="AH44" i="1"/>
  <c r="AH21" i="1"/>
  <c r="AH40" i="1"/>
  <c r="AH22" i="1"/>
  <c r="AH6" i="1"/>
  <c r="AH67" i="1"/>
  <c r="AH19" i="1"/>
  <c r="AH10" i="1"/>
  <c r="AH38" i="1"/>
  <c r="AH55" i="1"/>
  <c r="AH20" i="1"/>
  <c r="AH41" i="1"/>
  <c r="AH35" i="1"/>
  <c r="AH34" i="1"/>
  <c r="AH32" i="1"/>
  <c r="AH63" i="1"/>
  <c r="AH46" i="1"/>
  <c r="AH5" i="1"/>
  <c r="AH18" i="1"/>
  <c r="AH72" i="1"/>
  <c r="AH24" i="1"/>
  <c r="AH71" i="1"/>
  <c r="AH29" i="1"/>
  <c r="AH73" i="1"/>
  <c r="AH59" i="1"/>
  <c r="AH66" i="1"/>
  <c r="AH58" i="1"/>
  <c r="AH36" i="1"/>
  <c r="AH53" i="1"/>
  <c r="AH37" i="1"/>
  <c r="AH45" i="1"/>
  <c r="AH50" i="1"/>
  <c r="AH23" i="1"/>
  <c r="AH64" i="1"/>
  <c r="AH62" i="1"/>
  <c r="AH57" i="1"/>
  <c r="AH28" i="1"/>
  <c r="AH4" i="1"/>
  <c r="AH39" i="1"/>
  <c r="AH17" i="1"/>
  <c r="AH43" i="1"/>
  <c r="AH7" i="1"/>
  <c r="AH70" i="1"/>
  <c r="AH25" i="1"/>
  <c r="AH49" i="1"/>
  <c r="AH47" i="1"/>
  <c r="AH15" i="1"/>
  <c r="AH61" i="1"/>
  <c r="AH8" i="1"/>
  <c r="AH69" i="1"/>
  <c r="AH56" i="1"/>
  <c r="AH42" i="1"/>
  <c r="AH11" i="1"/>
  <c r="AH31" i="1"/>
  <c r="AH16" i="1"/>
  <c r="AH26" i="1"/>
  <c r="AH9" i="1"/>
  <c r="AH27" i="1"/>
  <c r="AH52" i="1"/>
  <c r="AH13" i="1"/>
  <c r="F36" i="10"/>
  <c r="F19" i="10"/>
  <c r="F19" i="6"/>
  <c r="F48" i="6"/>
  <c r="F21" i="5"/>
  <c r="F36" i="3"/>
  <c r="F28" i="3"/>
  <c r="F29" i="3"/>
  <c r="G30" i="2"/>
  <c r="AJ30" i="2" s="1"/>
  <c r="G64" i="2"/>
  <c r="AJ64" i="2" s="1"/>
  <c r="E33" i="1"/>
  <c r="E10" i="1"/>
  <c r="E44" i="1"/>
  <c r="E19" i="1"/>
  <c r="E38" i="1"/>
  <c r="E46" i="1"/>
  <c r="E40" i="1"/>
  <c r="E18" i="1"/>
  <c r="E35" i="1"/>
  <c r="E6" i="1"/>
  <c r="E20" i="1"/>
  <c r="E73" i="1"/>
  <c r="E45" i="1"/>
  <c r="E63" i="1"/>
  <c r="E50" i="1"/>
  <c r="E31" i="1"/>
  <c r="E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tc={8E1E8535-DD16-4545-8087-A7DAE07550A5}</author>
  </authors>
  <commentList>
    <comment ref="G34" authorId="0" shapeId="0" xr:uid="{8E1E8535-DD16-4545-8087-A7DAE07550A5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tc={5AE1D64D-82DD-2145-84A0-556431A7B4B6}</author>
    <author>tc={30E961C0-1D6D-984E-AA26-FB152096B8A3}</author>
    <author>tc={5D703817-C050-E446-8681-07818F0CDCE7}</author>
    <author>tc={AEB4001F-E4DB-3549-A124-78B4B1554A76}</author>
  </authors>
  <commentList>
    <comment ref="G30" authorId="0" shapeId="0" xr:uid="{5AE1D64D-82DD-2145-84A0-556431A7B4B6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19+ +16-20</t>
      </text>
    </comment>
    <comment ref="G51" authorId="1" shapeId="0" xr:uid="{30E961C0-1D6D-984E-AA26-FB152096B8A3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</t>
      </text>
    </comment>
    <comment ref="G56" authorId="2" shapeId="0" xr:uid="{5D703817-C050-E446-8681-07818F0CDCE7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</t>
      </text>
    </comment>
    <comment ref="G64" authorId="3" shapeId="0" xr:uid="{AEB4001F-E4DB-3549-A124-78B4B1554A76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19+ +16-20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tc={3C9D8123-2D87-8648-B39D-D2DF07E55C07}</author>
    <author>tc={717E6AB9-8A72-A34A-B45D-290FD7D50910}</author>
    <author>tc={47E7ABC6-24C0-4948-8A0E-906F6DDCA74B}</author>
    <author>tc={3142FB99-11CD-D246-A906-055CEBDC6369}</author>
  </authors>
  <commentList>
    <comment ref="F8" authorId="0" shapeId="0" xr:uid="{3C9D8123-2D87-8648-B39D-D2DF07E55C07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16-18</t>
      </text>
    </comment>
    <comment ref="F28" authorId="1" shapeId="0" xr:uid="{717E6AB9-8A72-A34A-B45D-290FD7D50910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 + 16-18</t>
      </text>
    </comment>
    <comment ref="F29" authorId="2" shapeId="0" xr:uid="{47E7ABC6-24C0-4948-8A0E-906F6DDCA74B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16-20+16-18</t>
      </text>
    </comment>
    <comment ref="F36" authorId="3" shapeId="0" xr:uid="{3142FB99-11CD-D246-A906-055CEBDC6369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 + 16-18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tc={225BFBB4-D311-4149-97CB-C8F17D7EBDDA}</author>
  </authors>
  <commentList>
    <comment ref="F16" authorId="0" shapeId="0" xr:uid="{225BFBB4-D311-4149-97CB-C8F17D7EBDDA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16-18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tc={C035E58B-47E6-E948-8937-B343B828FFEC}</author>
    <author>tc={3D5DD20C-1D9C-F04A-8C94-5F2EC4F605FE}</author>
    <author>tc={96291BF5-D59F-E34C-9DC2-36440C9F1DBC}</author>
    <author>tc={50C20A5D-5E92-4E4B-BEAA-7BA5FF5133B8}</author>
    <author>tc={BB3B7508-E3F1-E04C-82F0-830326F93374}</author>
  </authors>
  <commentList>
    <comment ref="F5" authorId="0" shapeId="0" xr:uid="{C035E58B-47E6-E948-8937-B343B828FFEC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19" authorId="1" shapeId="0" xr:uid="{3D5DD20C-1D9C-F04A-8C94-5F2EC4F605FE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21" authorId="2" shapeId="0" xr:uid="{96291BF5-D59F-E34C-9DC2-36440C9F1DBC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16-18 + 14-15
</t>
      </text>
    </comment>
    <comment ref="F34" authorId="3" shapeId="0" xr:uid="{50C20A5D-5E92-4E4B-BEAA-7BA5FF5133B8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56" authorId="4" shapeId="0" xr:uid="{BB3B7508-E3F1-E04C-82F0-830326F93374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tc={A55DFD8E-7DE5-DF4E-B57B-0FA732B3B911}</author>
    <author>tc={226E091E-905C-A647-A6D1-6F24B9AED615}</author>
    <author>tc={69396622-2F42-374E-A169-117B8CE1D3A3}</author>
    <author>tc={4020E2F8-FB6B-6B48-9FB2-E6CEC580DE4A}</author>
    <author>tc={F5925E67-D8E6-1A42-82F5-2546564EDCC4}</author>
  </authors>
  <commentList>
    <comment ref="F7" authorId="0" shapeId="0" xr:uid="{A55DFD8E-7DE5-DF4E-B57B-0FA732B3B911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17" authorId="1" shapeId="0" xr:uid="{226E091E-905C-A647-A6D1-6F24B9AED615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19" authorId="2" shapeId="0" xr:uid="{69396622-2F42-374E-A169-117B8CE1D3A3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16-18 + 14-15</t>
      </text>
    </comment>
    <comment ref="F47" authorId="3" shapeId="0" xr:uid="{4020E2F8-FB6B-6B48-9FB2-E6CEC580DE4A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48" authorId="4" shapeId="0" xr:uid="{F5925E67-D8E6-1A42-82F5-2546564EDCC4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16-18 + 14-15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tc={6906CB41-93AA-1948-A1D6-9EB157930999}</author>
    <author>tc={6D4F8FB0-CC45-6640-A358-A71603A4C8C4}</author>
  </authors>
  <commentList>
    <comment ref="F19" authorId="0" shapeId="0" xr:uid="{6906CB41-93AA-1948-A1D6-9EB157930999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14-15 + 12-13</t>
      </text>
    </comment>
    <comment ref="F36" authorId="1" shapeId="0" xr:uid="{6D4F8FB0-CC45-6640-A358-A71603A4C8C4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14-15 + 12-13</t>
      </text>
    </comment>
  </commentList>
</comments>
</file>

<file path=xl/sharedStrings.xml><?xml version="1.0" encoding="utf-8"?>
<sst xmlns="http://schemas.openxmlformats.org/spreadsheetml/2006/main" count="2310" uniqueCount="955">
  <si>
    <t>Lp.</t>
  </si>
  <si>
    <t>Partner</t>
  </si>
  <si>
    <t>Partnerka</t>
  </si>
  <si>
    <t>Klub</t>
  </si>
  <si>
    <t>Baryczka Krystian</t>
  </si>
  <si>
    <t>Szymczak Natalia</t>
  </si>
  <si>
    <t>DUET - Warszawa</t>
  </si>
  <si>
    <t>Budzik Tomasz</t>
  </si>
  <si>
    <t>Toshchakova Alla</t>
  </si>
  <si>
    <t>POLISH CLUB - Warszawa</t>
  </si>
  <si>
    <t>Grabowski Patryk</t>
  </si>
  <si>
    <t>Capar Hanna</t>
  </si>
  <si>
    <t>DANCECLUB - Szczecin</t>
  </si>
  <si>
    <t>Gędłek Jakub</t>
  </si>
  <si>
    <t>Więckowska Maja</t>
  </si>
  <si>
    <t>IMPERIA - Kraków</t>
  </si>
  <si>
    <t>Jakubczyk Filip</t>
  </si>
  <si>
    <t>Jakubczyk Zuzanna</t>
  </si>
  <si>
    <t>SUKCES - Jaworzno</t>
  </si>
  <si>
    <t>Janaszczyk Maciej</t>
  </si>
  <si>
    <t>Bańcerowska Alicja</t>
  </si>
  <si>
    <t>JEDYNKA - Łódź</t>
  </si>
  <si>
    <t>Lytniev Anton</t>
  </si>
  <si>
    <t>Halan Veronika</t>
  </si>
  <si>
    <t>Mecha Kamil</t>
  </si>
  <si>
    <t>Tuchewicz Julia</t>
  </si>
  <si>
    <t>Mierzwa Michał</t>
  </si>
  <si>
    <t>Machała Maja</t>
  </si>
  <si>
    <t>DŻET - Rzeszów-Boguchwała</t>
  </si>
  <si>
    <t>Niedzielski Piotr</t>
  </si>
  <si>
    <t>Goleń Gabriela</t>
  </si>
  <si>
    <t>AKSEL - Rzeszów</t>
  </si>
  <si>
    <t>Olszański Oskar</t>
  </si>
  <si>
    <t>Szewc Emilia</t>
  </si>
  <si>
    <t>Palak Tymoteusz</t>
  </si>
  <si>
    <t>Jaworek Maria</t>
  </si>
  <si>
    <t>ZAMEK - Lublin</t>
  </si>
  <si>
    <t>Panachida Szymon</t>
  </si>
  <si>
    <t>Zawadzka Marika</t>
  </si>
  <si>
    <t>Pałaszewski Rafał</t>
  </si>
  <si>
    <t>Blukacz Weronika</t>
  </si>
  <si>
    <t>Plebanek Michał</t>
  </si>
  <si>
    <t>Smolińska Antonina</t>
  </si>
  <si>
    <t>SzT eMiKa - Tarnów</t>
  </si>
  <si>
    <t>Stal Kacper</t>
  </si>
  <si>
    <t>Mleczak Anna</t>
  </si>
  <si>
    <t>Żygała Maciej</t>
  </si>
  <si>
    <t>Kapustka Kamila</t>
  </si>
  <si>
    <t>1.</t>
  </si>
  <si>
    <t>Malec Michał</t>
  </si>
  <si>
    <t>Łucarz Natalia</t>
  </si>
  <si>
    <t>2.</t>
  </si>
  <si>
    <t>Kowal Wojciech</t>
  </si>
  <si>
    <t>Sajdak Emilia</t>
  </si>
  <si>
    <t>3.</t>
  </si>
  <si>
    <t>Gondzia Mateusz</t>
  </si>
  <si>
    <t>Dalecka Aleksandra</t>
  </si>
  <si>
    <t>4.</t>
  </si>
  <si>
    <t>Muśnicki Grzegorz</t>
  </si>
  <si>
    <t>Komnata Julia</t>
  </si>
  <si>
    <t>5.</t>
  </si>
  <si>
    <t>Krakowski Gabriel</t>
  </si>
  <si>
    <t>Potoczna Alicja</t>
  </si>
  <si>
    <t>6.</t>
  </si>
  <si>
    <t>Sęk Jędrzej</t>
  </si>
  <si>
    <t>Sidor Michalina</t>
  </si>
  <si>
    <t>7.</t>
  </si>
  <si>
    <t>Włodarczyk Wiktor</t>
  </si>
  <si>
    <t>Rzadkowska Marika</t>
  </si>
  <si>
    <t>8.</t>
  </si>
  <si>
    <t>Szymoniak Mikołaj</t>
  </si>
  <si>
    <t>Mizielińska Bogusława</t>
  </si>
  <si>
    <t>9.</t>
  </si>
  <si>
    <t>Putaj Mateusz</t>
  </si>
  <si>
    <t>Iciek Katarzyna</t>
  </si>
  <si>
    <t>10.</t>
  </si>
  <si>
    <t>Sieradzki Nikodem</t>
  </si>
  <si>
    <t>Konarska Magdalena</t>
  </si>
  <si>
    <t>11.</t>
  </si>
  <si>
    <t>Werner Bartosz</t>
  </si>
  <si>
    <t>Wolińska Nikola</t>
  </si>
  <si>
    <t>12.</t>
  </si>
  <si>
    <t>Jasiewicz Jakub</t>
  </si>
  <si>
    <t>Gielarek Nadia</t>
  </si>
  <si>
    <t>13.</t>
  </si>
  <si>
    <t>Borzęcki Stanisław</t>
  </si>
  <si>
    <t>Śmigielska Natalia</t>
  </si>
  <si>
    <t>14.</t>
  </si>
  <si>
    <t>15.</t>
  </si>
  <si>
    <t>16.</t>
  </si>
  <si>
    <t>17.</t>
  </si>
  <si>
    <t xml:space="preserve">GPP Rędziny	</t>
  </si>
  <si>
    <t>SUMA</t>
  </si>
  <si>
    <t>18.</t>
  </si>
  <si>
    <t>19.</t>
  </si>
  <si>
    <t>20.</t>
  </si>
  <si>
    <t>21.</t>
  </si>
  <si>
    <t>22.</t>
  </si>
  <si>
    <t>23.</t>
  </si>
  <si>
    <t>24.</t>
  </si>
  <si>
    <t>25.</t>
  </si>
  <si>
    <t>Radchenko Vladyslav</t>
  </si>
  <si>
    <t>Chukhnova Katerina</t>
  </si>
  <si>
    <t>ATLAS Warszawa</t>
  </si>
  <si>
    <t>Musiałowicz Filip</t>
  </si>
  <si>
    <t>Skulska Ilona</t>
  </si>
  <si>
    <t>IGLICA - Wrocław</t>
  </si>
  <si>
    <t>Pomazanskyi Bohdan</t>
  </si>
  <si>
    <t>Dziedziczak Natalia</t>
  </si>
  <si>
    <t>KICK - Kielce</t>
  </si>
  <si>
    <t>Cyran Juliusz</t>
  </si>
  <si>
    <t>Szumańska Kinga</t>
  </si>
  <si>
    <t>Pawłowski Kacper</t>
  </si>
  <si>
    <t>Frankiewicz Julia</t>
  </si>
  <si>
    <t>CANTINERO - Tomaszów Maz.</t>
  </si>
  <si>
    <t>Bartyś Marcin</t>
  </si>
  <si>
    <t>Pokorska Ada</t>
  </si>
  <si>
    <t>Nowoświat Mikołaj</t>
  </si>
  <si>
    <t>Samek Magdalena</t>
  </si>
  <si>
    <t>Gurskiy Dmitriy</t>
  </si>
  <si>
    <t>Sepioło Adrianna</t>
  </si>
  <si>
    <t>MASTER DANCE - Gliwice</t>
  </si>
  <si>
    <t>Kruk Dawid</t>
  </si>
  <si>
    <t>Haluch Nina</t>
  </si>
  <si>
    <t>AKADEMIA TAŃCA - Warszawa</t>
  </si>
  <si>
    <t>Ciosek Piotr</t>
  </si>
  <si>
    <t>Kołosowska Julia</t>
  </si>
  <si>
    <t>Woźniak Maciej</t>
  </si>
  <si>
    <t>Leszczyńska Nina</t>
  </si>
  <si>
    <t>DANCE COMMUNITY-Starogard Gdański</t>
  </si>
  <si>
    <t>Savchuk Oleksandr</t>
  </si>
  <si>
    <t>Jędrych Julia</t>
  </si>
  <si>
    <t>Danceflow - Lublin</t>
  </si>
  <si>
    <t>Górniak Jerzy</t>
  </si>
  <si>
    <t>Sitarz Aleksandra</t>
  </si>
  <si>
    <t>KUŹNIA TAŃCA - Kraków</t>
  </si>
  <si>
    <t>Zinkiewicz Maciej</t>
  </si>
  <si>
    <t>Malmon Wiktoria</t>
  </si>
  <si>
    <t>CENTRUM TAŃCA Radom</t>
  </si>
  <si>
    <t>Ilnicki Wojciech</t>
  </si>
  <si>
    <t>Klisz Patrycja</t>
  </si>
  <si>
    <t>4STEP - Siechnice</t>
  </si>
  <si>
    <t>Niemczyk Kacper</t>
  </si>
  <si>
    <t>Sobasik Marta</t>
  </si>
  <si>
    <t>DANCE IMPERIUM - Poznań</t>
  </si>
  <si>
    <t>Kliushnyk Ivan</t>
  </si>
  <si>
    <t>Wójtowicz Oliwia</t>
  </si>
  <si>
    <t>Skolut Kamil</t>
  </si>
  <si>
    <t>Siworska Zofia</t>
  </si>
  <si>
    <t>DANCE PROJECT- Wrocław</t>
  </si>
  <si>
    <t>Borej Jakub</t>
  </si>
  <si>
    <t>Dulewicz Nina</t>
  </si>
  <si>
    <t>RESPECT DANCE Skarżysko-Kam.</t>
  </si>
  <si>
    <t>Stelmachowski Adam</t>
  </si>
  <si>
    <t>Milewska Anna</t>
  </si>
  <si>
    <t>Lizura Jakub</t>
  </si>
  <si>
    <t>Sega Laura</t>
  </si>
  <si>
    <t>MISTRAL - Tarnowskie Góry</t>
  </si>
  <si>
    <t>Rak Konrad</t>
  </si>
  <si>
    <t>Orządała Malwina</t>
  </si>
  <si>
    <t>Skowronek Tobiasz</t>
  </si>
  <si>
    <t>Sosnecka Sandra</t>
  </si>
  <si>
    <t>PRESTIGE - Katowice</t>
  </si>
  <si>
    <t>Szelczyński Jakub</t>
  </si>
  <si>
    <t>Cygan Wiktoria</t>
  </si>
  <si>
    <t>Putilin Mykola</t>
  </si>
  <si>
    <t>Korzeniewicz Selena</t>
  </si>
  <si>
    <t>ROYAL DANCE - Szczecin</t>
  </si>
  <si>
    <t>Szostak Igor</t>
  </si>
  <si>
    <t>Bombolewska Alicja</t>
  </si>
  <si>
    <t>Dancers United - WARSZAWA</t>
  </si>
  <si>
    <t>Zgutka Bartłomiej</t>
  </si>
  <si>
    <t>Korzeniewicz Stella</t>
  </si>
  <si>
    <t>Kulig Jakub</t>
  </si>
  <si>
    <t>Biszczanik Julia</t>
  </si>
  <si>
    <t>IMPULS - Chorzów</t>
  </si>
  <si>
    <t>Błaszczyszyn Karol</t>
  </si>
  <si>
    <t>Olech Wiktoria</t>
  </si>
  <si>
    <t>GOLDEN DANCE - Przemyśl</t>
  </si>
  <si>
    <t>Czarnocki Tomasz</t>
  </si>
  <si>
    <t>Kielawa Julia</t>
  </si>
  <si>
    <t>Voznyi Yaroslav</t>
  </si>
  <si>
    <t>Brzozowska Nadia</t>
  </si>
  <si>
    <t>Rogala Tomasz</t>
  </si>
  <si>
    <t>Jaworska Amelia</t>
  </si>
  <si>
    <t>Wrona Patryk</t>
  </si>
  <si>
    <t>Skoczyńska Karolina</t>
  </si>
  <si>
    <t>Wings of Dance - Dąbrowa Górnicza</t>
  </si>
  <si>
    <t>Bakalarz Mateusz</t>
  </si>
  <si>
    <t>Bańda Amelia 2</t>
  </si>
  <si>
    <t>Szołtysik Piotr</t>
  </si>
  <si>
    <t>Skiba Julia</t>
  </si>
  <si>
    <t>Parysz Wojciech</t>
  </si>
  <si>
    <t>Wszendyrówny Ewa</t>
  </si>
  <si>
    <t>Piec Gustaw</t>
  </si>
  <si>
    <t>Suslova Yeva</t>
  </si>
  <si>
    <t>Obojski Mateusz</t>
  </si>
  <si>
    <t>Wawrzykowska Aleksandra</t>
  </si>
  <si>
    <t>Tabor Natan</t>
  </si>
  <si>
    <t>Żejmo Karolina</t>
  </si>
  <si>
    <t>GRACJA - Zielona Góra</t>
  </si>
  <si>
    <t>PERFECT DANCE - Kraków</t>
  </si>
  <si>
    <t>Szymanowicz Kajetan Bruno</t>
  </si>
  <si>
    <t>Kichuk Maryna</t>
  </si>
  <si>
    <t>Borowiec Adam</t>
  </si>
  <si>
    <t>Czuryszkiewicz Martyna</t>
  </si>
  <si>
    <t>Ovchinnikov Dmytro</t>
  </si>
  <si>
    <t>Kostiuk Bohdana</t>
  </si>
  <si>
    <t>GALA - Mielec</t>
  </si>
  <si>
    <t>Ziemba Marceli</t>
  </si>
  <si>
    <t>Deszczka Laura</t>
  </si>
  <si>
    <t>TAKT - Chełm</t>
  </si>
  <si>
    <t>Viva Dance Łódź</t>
  </si>
  <si>
    <t>ABBALLU - Szczecin</t>
  </si>
  <si>
    <t>Ostański Szymon</t>
  </si>
  <si>
    <t>Gałęzowska Maja</t>
  </si>
  <si>
    <t>Dudka Michał</t>
  </si>
  <si>
    <t>Beksiak Blanka</t>
  </si>
  <si>
    <t>LIDER - Lublin</t>
  </si>
  <si>
    <t>Akademia Tańca Kielce</t>
  </si>
  <si>
    <t>GASIEK - Rzeszów</t>
  </si>
  <si>
    <t>FAST-STEP Warszawa</t>
  </si>
  <si>
    <t>Sambor Wojciech</t>
  </si>
  <si>
    <t>Gerber Barbara</t>
  </si>
  <si>
    <t>Polek Igor</t>
  </si>
  <si>
    <t>Kapłońska Amelia</t>
  </si>
  <si>
    <t>Zadorozhnii Tymofii</t>
  </si>
  <si>
    <t>Pokwicka Katarzyna</t>
  </si>
  <si>
    <t>Nedbalsky Ilya</t>
  </si>
  <si>
    <t>Wiechecka Maja</t>
  </si>
  <si>
    <t>Lichosik Miłosz</t>
  </si>
  <si>
    <t>Klementowicz Zuzanna</t>
  </si>
  <si>
    <t>Łazorczyk Krzysztof</t>
  </si>
  <si>
    <t>Duda Amelia</t>
  </si>
  <si>
    <t>Ziemba Kajetan</t>
  </si>
  <si>
    <t>Nowakowska Julia</t>
  </si>
  <si>
    <t>Adamiec Grzegorz</t>
  </si>
  <si>
    <t>Usarz Zuzanna</t>
  </si>
  <si>
    <t>Krawczyk Nikodem</t>
  </si>
  <si>
    <t>Tucholska Nina</t>
  </si>
  <si>
    <t>Stępień Leon</t>
  </si>
  <si>
    <t>Szałowiło Zofia</t>
  </si>
  <si>
    <t>ESKADRA - Pabianice</t>
  </si>
  <si>
    <t>Brożyna Franciszek</t>
  </si>
  <si>
    <t>Rzadkowska Weronika</t>
  </si>
  <si>
    <t>Konovalov Kyrylo</t>
  </si>
  <si>
    <t>Szumańska Zuzanna Maria</t>
  </si>
  <si>
    <t>Kozak Maksym</t>
  </si>
  <si>
    <t>Kovalenko Polina</t>
  </si>
  <si>
    <t>Krzemiński Maciej</t>
  </si>
  <si>
    <t>Czarnocka Ewa</t>
  </si>
  <si>
    <t>Sinichenka Stanislau</t>
  </si>
  <si>
    <t>Bou Habib Wiktoria</t>
  </si>
  <si>
    <t>RS - WARSZAWA</t>
  </si>
  <si>
    <t>Bik Adam</t>
  </si>
  <si>
    <t>Stachowicz Natasza</t>
  </si>
  <si>
    <t xml:space="preserve">1. </t>
  </si>
  <si>
    <t xml:space="preserve">3. </t>
  </si>
  <si>
    <t xml:space="preserve">4. </t>
  </si>
  <si>
    <t xml:space="preserve">5. </t>
  </si>
  <si>
    <t xml:space="preserve">6. </t>
  </si>
  <si>
    <t>14-15 OPEN LA</t>
  </si>
  <si>
    <t>19+ OPEN ST</t>
  </si>
  <si>
    <t>19+ OPEN LA</t>
  </si>
  <si>
    <t>16-20 OPEN ST</t>
  </si>
  <si>
    <t>16-20 OPEN LA</t>
  </si>
  <si>
    <t>16-18 OPEN ST</t>
  </si>
  <si>
    <t>16-18 OPEN LA</t>
  </si>
  <si>
    <t>14-15 OPEN ST</t>
  </si>
  <si>
    <t>Khersonskyy Fedor</t>
  </si>
  <si>
    <t>Mazurek Martyna</t>
  </si>
  <si>
    <t>CLASSIC DANCESPORT Warszawa</t>
  </si>
  <si>
    <t>Mordka Dawid</t>
  </si>
  <si>
    <t>Szaporów Julia</t>
  </si>
  <si>
    <t>Sabat Antoni</t>
  </si>
  <si>
    <t>Woch Małgorzata</t>
  </si>
  <si>
    <t>Kamiński Michał</t>
  </si>
  <si>
    <t>Mąkowska Oliwia</t>
  </si>
  <si>
    <t>Tomiak Szymon</t>
  </si>
  <si>
    <t>Zacharska Katarzyna</t>
  </si>
  <si>
    <t>Dance Factory Warszawa</t>
  </si>
  <si>
    <t>Fronc Jeremiasz</t>
  </si>
  <si>
    <t>Wolska Zuzanna</t>
  </si>
  <si>
    <t>26.</t>
  </si>
  <si>
    <t>27.</t>
  </si>
  <si>
    <t>OTTT Kędzierzyn-Koźle</t>
  </si>
  <si>
    <t>KWALIFIKACJE 
MP PTT</t>
  </si>
  <si>
    <t>PC Jelcz-Laskowice</t>
  </si>
  <si>
    <t>Serafin Maksymilian</t>
  </si>
  <si>
    <t>Majerowska Weronika</t>
  </si>
  <si>
    <t>Rybak Maciej</t>
  </si>
  <si>
    <t>Matysiak Zofia</t>
  </si>
  <si>
    <t>Łyda Konrad</t>
  </si>
  <si>
    <t>Sztukowska Paulina</t>
  </si>
  <si>
    <t>CENTRUM TAŃCA WARSZAWA</t>
  </si>
  <si>
    <t>Augustynowicz Tomasz</t>
  </si>
  <si>
    <t>Prusaczyk Iga</t>
  </si>
  <si>
    <t>BLACK DANCE - Gdańsk</t>
  </si>
  <si>
    <t>Duda Dawid</t>
  </si>
  <si>
    <t>Krauchanka Natallia</t>
  </si>
  <si>
    <t>Zychla Szymon</t>
  </si>
  <si>
    <t>Lipowska Olga</t>
  </si>
  <si>
    <t>Roman Jakub</t>
  </si>
  <si>
    <t>Król Emilia</t>
  </si>
  <si>
    <t>Sarna Artur</t>
  </si>
  <si>
    <t>Antosik Zuzanna</t>
  </si>
  <si>
    <t>Zmarzły Oskar</t>
  </si>
  <si>
    <t>Witkowska Natalia</t>
  </si>
  <si>
    <t>28.</t>
  </si>
  <si>
    <t>29.</t>
  </si>
  <si>
    <t>30.</t>
  </si>
  <si>
    <t>Liczba turniejów w cyklu</t>
  </si>
  <si>
    <t>Ujczak Paweł</t>
  </si>
  <si>
    <t>Budzińska Małgorzata</t>
  </si>
  <si>
    <t>Zinchenko Artem</t>
  </si>
  <si>
    <t>Staniszewska Maria</t>
  </si>
  <si>
    <t>Antos Adrian</t>
  </si>
  <si>
    <t>Świerk Wiktoria</t>
  </si>
  <si>
    <t>Ohiienko Oleksandr</t>
  </si>
  <si>
    <t>Nanivska Sofiia</t>
  </si>
  <si>
    <t>Kurzawa Dawid</t>
  </si>
  <si>
    <t>Anuszkiewicz Kamilla</t>
  </si>
  <si>
    <t>Kotarba Szymon</t>
  </si>
  <si>
    <t>Anderszewska Melody</t>
  </si>
  <si>
    <t>Guz Mikołaj</t>
  </si>
  <si>
    <t>Rafaląt Anna</t>
  </si>
  <si>
    <t>Kramski Damian</t>
  </si>
  <si>
    <t>Rogowska Oliwia</t>
  </si>
  <si>
    <t>Szpakowicz Robert</t>
  </si>
  <si>
    <t>Łotyszonek Julita</t>
  </si>
  <si>
    <t>Grzywaczewski Wiktor</t>
  </si>
  <si>
    <t>Wiewiórka Julia</t>
  </si>
  <si>
    <t>Woźniak Sebastian</t>
  </si>
  <si>
    <t>Marcinkiewicz Oliwia</t>
  </si>
  <si>
    <t>Jaworski Adrian</t>
  </si>
  <si>
    <t>Tabak Alina</t>
  </si>
  <si>
    <t>Kaczmarek Igor</t>
  </si>
  <si>
    <t>Marchewka Martyna</t>
  </si>
  <si>
    <t>Klimek Filip</t>
  </si>
  <si>
    <t>Szkutnik Zofia</t>
  </si>
  <si>
    <t>TEAM - Ornontowice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</si>
  <si>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</si>
  <si>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</si>
  <si>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</si>
  <si>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</si>
  <si>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</si>
  <si>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</si>
  <si>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</si>
  <si>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</si>
  <si>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</si>
  <si>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</si>
  <si>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</si>
  <si>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Puchała Jan</t>
  </si>
  <si>
    <t>Cisło Zofia</t>
  </si>
  <si>
    <t>Siwek Jerzy</t>
  </si>
  <si>
    <t>Siwek Zofia</t>
  </si>
  <si>
    <t>AKTAN - Wrocław</t>
  </si>
  <si>
    <t>Lohvynenko Andrii</t>
  </si>
  <si>
    <t>Kozlovska Taisiia</t>
  </si>
  <si>
    <t>SAKUN DANCE - Wrocław</t>
  </si>
  <si>
    <t>Pyszka Jacek</t>
  </si>
  <si>
    <t>Grzegorczyk Anna</t>
  </si>
  <si>
    <t>FORUM - Zabrze</t>
  </si>
  <si>
    <t>Krogulec Miłosz</t>
  </si>
  <si>
    <t>Buczek Sandra</t>
  </si>
  <si>
    <t>Górny Mateusz</t>
  </si>
  <si>
    <t>Bazylińska Amelia</t>
  </si>
  <si>
    <t>Szcześniak Kamil</t>
  </si>
  <si>
    <t>Szarzyńska Hanna</t>
  </si>
  <si>
    <t>MYKA - Zamość</t>
  </si>
  <si>
    <t>Jura Szymon</t>
  </si>
  <si>
    <t>Tarejło Aleksandra</t>
  </si>
  <si>
    <t>Izydorski Szymon</t>
  </si>
  <si>
    <t>Skrzek Róża</t>
  </si>
  <si>
    <t>ESENS - Wrocław</t>
  </si>
  <si>
    <t>Simonides Alex</t>
  </si>
  <si>
    <t>Raczyńska Pola</t>
  </si>
  <si>
    <t>Olkowski Jan</t>
  </si>
  <si>
    <t>Rudakova Mariia</t>
  </si>
  <si>
    <t>Grad Franciszek</t>
  </si>
  <si>
    <t>Kołbuc Oliwia</t>
  </si>
  <si>
    <t>IDEA - Kraków</t>
  </si>
  <si>
    <t>Pogorzelski Krzysztof</t>
  </si>
  <si>
    <t>DĄBKOWSKA OLIWIA</t>
  </si>
  <si>
    <t>Palus Dawid</t>
  </si>
  <si>
    <t>Dereń Blanka</t>
  </si>
  <si>
    <t>Markiewicz Daniel</t>
  </si>
  <si>
    <t>Wyka Róża</t>
  </si>
  <si>
    <t>LATINA - Wolsztyn</t>
  </si>
  <si>
    <t>Bazgan Karol</t>
  </si>
  <si>
    <t>Wojciechowska Vanessa</t>
  </si>
  <si>
    <t>Obiora Damian</t>
  </si>
  <si>
    <t>Mocek Maja</t>
  </si>
  <si>
    <t>MARGO - Leszno</t>
  </si>
  <si>
    <t>Czykirski Kacper</t>
  </si>
  <si>
    <t>Fiedosewicz Maria</t>
  </si>
  <si>
    <t>Piwiński Tymon</t>
  </si>
  <si>
    <t>Luhovska Varvara</t>
  </si>
  <si>
    <t>Patzki Hubert</t>
  </si>
  <si>
    <t>Goliszewska Michalina</t>
  </si>
  <si>
    <t xml:space="preserve">7. </t>
  </si>
  <si>
    <t xml:space="preserve">8. </t>
  </si>
  <si>
    <t xml:space="preserve">9. </t>
  </si>
  <si>
    <t>Sambor Jakub</t>
  </si>
  <si>
    <t>Zychla Wiktoria</t>
  </si>
  <si>
    <t>Szozda Michał</t>
  </si>
  <si>
    <t>Gierczyk Karolina</t>
  </si>
  <si>
    <t>MO Siechnice</t>
  </si>
  <si>
    <t>Levchyk Eduard</t>
  </si>
  <si>
    <t>Lobanova Sofiia</t>
  </si>
  <si>
    <t>42.</t>
  </si>
  <si>
    <t>43.</t>
  </si>
  <si>
    <t>OTTT Garwolin</t>
  </si>
  <si>
    <t>Leszczyński Patryk</t>
  </si>
  <si>
    <t>Kolasa Wiktoria</t>
  </si>
  <si>
    <t>Grochowski Dawid</t>
  </si>
  <si>
    <t>Żydlewska Wiktoria</t>
  </si>
  <si>
    <t>Michalak Krystian</t>
  </si>
  <si>
    <t>Dorycka Dominika</t>
  </si>
  <si>
    <t>Corte Dance Progress - Warszawa</t>
  </si>
  <si>
    <t>Kalbarczyk Wojciech</t>
  </si>
  <si>
    <t>Kozłowska Katarzyna</t>
  </si>
  <si>
    <t>KADRYL - Białystok</t>
  </si>
  <si>
    <t>44.</t>
  </si>
  <si>
    <t>45.</t>
  </si>
  <si>
    <t>46.</t>
  </si>
  <si>
    <t xml:space="preserve">10. </t>
  </si>
  <si>
    <t>Łabiński Antoni</t>
  </si>
  <si>
    <t>Kaczmarek Zofia</t>
  </si>
  <si>
    <t>Wysocki Bartosz</t>
  </si>
  <si>
    <t>Podhuzova Melaniia</t>
  </si>
  <si>
    <t>Jaskulski Piotr</t>
  </si>
  <si>
    <t>Kyrylishyna Polina</t>
  </si>
  <si>
    <t>Solohub Arsenii</t>
  </si>
  <si>
    <t>Konovalova Marharyta</t>
  </si>
  <si>
    <t>Lohvynenko Dmytro</t>
  </si>
  <si>
    <t>Vaskivska Bohdana</t>
  </si>
  <si>
    <t>Dzierżenga Mateusz</t>
  </si>
  <si>
    <t>Rogowska Amelia</t>
  </si>
  <si>
    <t>Olszewski Bartosz</t>
  </si>
  <si>
    <t>Wujakowska Alicja</t>
  </si>
  <si>
    <t>Pociecha Iwo</t>
  </si>
  <si>
    <t>Frania Dominika</t>
  </si>
  <si>
    <t>28.02</t>
  </si>
  <si>
    <t>07.03</t>
  </si>
  <si>
    <t>14.03</t>
  </si>
  <si>
    <t>21.03</t>
  </si>
  <si>
    <t>28.03</t>
  </si>
  <si>
    <t xml:space="preserve">GPP Halinów	</t>
  </si>
  <si>
    <t>Onisk Witold</t>
  </si>
  <si>
    <t>Synenko Kateryna</t>
  </si>
  <si>
    <t>Tarnowski Michał</t>
  </si>
  <si>
    <t>Piejko Olga Gabriela</t>
  </si>
  <si>
    <t>Urbański Paweł</t>
  </si>
  <si>
    <t>Nicpoń Marcelina</t>
  </si>
  <si>
    <t>Kilievich Paviel</t>
  </si>
  <si>
    <t>Motylkova Valeriia</t>
  </si>
  <si>
    <t>Burdziuk Olaf</t>
  </si>
  <si>
    <t>Kireeva Polina</t>
  </si>
  <si>
    <t>Metack Julian</t>
  </si>
  <si>
    <t>Wesołowska Lidia</t>
  </si>
  <si>
    <t>Sałach Marek</t>
  </si>
  <si>
    <t>Hercka Anna Maria</t>
  </si>
  <si>
    <t>Ahvanian Serhii</t>
  </si>
  <si>
    <t>Teteruk Polina</t>
  </si>
  <si>
    <t>Walisiak Przemysław</t>
  </si>
  <si>
    <t>Nowina-Konopka Aleksandra</t>
  </si>
  <si>
    <t>Klekowski Seweryn</t>
  </si>
  <si>
    <t>Zejmowicz Justyna</t>
  </si>
  <si>
    <t>Duraj Maksymilian</t>
  </si>
  <si>
    <t>Filimonova Daria</t>
  </si>
  <si>
    <t>Woźniak Filip</t>
  </si>
  <si>
    <t>Wierzbicka Wiktoria</t>
  </si>
  <si>
    <t>CLASSIC - Warszawa</t>
  </si>
  <si>
    <t>Przemieniecki Szymon</t>
  </si>
  <si>
    <t>Piotrowska Marta</t>
  </si>
  <si>
    <t>Szewczyk Aleksander</t>
  </si>
  <si>
    <t>Kopiec Oliwia</t>
  </si>
  <si>
    <t>Zyzik Kacper</t>
  </si>
  <si>
    <t>Gurazda Milena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</si>
  <si>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</si>
  <si>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</si>
  <si>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</si>
  <si>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</si>
  <si>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</si>
  <si>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</si>
  <si>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</si>
  <si>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</si>
  <si>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</si>
  <si>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Szor Hubert</t>
  </si>
  <si>
    <t>ZIBOROVA VLADA</t>
  </si>
  <si>
    <t>Pieklak Paweł</t>
  </si>
  <si>
    <t>Dobrzyńska Oliwia</t>
  </si>
  <si>
    <t>Błażejczyk Maksymilian</t>
  </si>
  <si>
    <t>Pastuszek Aleksandra</t>
  </si>
  <si>
    <t>Nosek Sebastian</t>
  </si>
  <si>
    <t>Głowala Martyna</t>
  </si>
  <si>
    <t>Kijania Sebastian</t>
  </si>
  <si>
    <t>Khmara Anhelina</t>
  </si>
  <si>
    <t>Peński Damian</t>
  </si>
  <si>
    <t>Rogowska Wiktoria</t>
  </si>
  <si>
    <t>Kaczmarski Maciej</t>
  </si>
  <si>
    <t>Nazaruk Magdalena</t>
  </si>
  <si>
    <t>Pokwicki Rafał</t>
  </si>
  <si>
    <t>Smuniewska Martyna</t>
  </si>
  <si>
    <t>Krakowiak Michał</t>
  </si>
  <si>
    <t>Łata Maja</t>
  </si>
  <si>
    <t>FLASH - Grodzisk Mazowiecki</t>
  </si>
  <si>
    <t>Rębacz Jerzy</t>
  </si>
  <si>
    <t>Wereszczyńska Lena</t>
  </si>
  <si>
    <t>Błaut Filip</t>
  </si>
  <si>
    <t>Krzyworączka Antonina</t>
  </si>
  <si>
    <t>Ksybek Mateusz</t>
  </si>
  <si>
    <t>Szczepańska Oliwia</t>
  </si>
  <si>
    <t>START - Płońsk</t>
  </si>
  <si>
    <t>Pawlak Leon</t>
  </si>
  <si>
    <t>Tryka Hanna</t>
  </si>
  <si>
    <t>Szeliga Antoni</t>
  </si>
  <si>
    <t>Stawowczyk Wiktoria</t>
  </si>
  <si>
    <t>WIKA - Olsztyn</t>
  </si>
  <si>
    <t>Sidor Mikołaj</t>
  </si>
  <si>
    <t>Rejak Martyna</t>
  </si>
  <si>
    <t>Kowalczyk Adam</t>
  </si>
  <si>
    <t>Oziębło Nadia</t>
  </si>
  <si>
    <t>Jasiuk Antoni</t>
  </si>
  <si>
    <t>Szymala Sandra</t>
  </si>
  <si>
    <t>JUMP - Janów Lubelski</t>
  </si>
  <si>
    <t xml:space="preserve">11. </t>
  </si>
  <si>
    <t>Kozłowski Ksawery</t>
  </si>
  <si>
    <t>Kluka Julia</t>
  </si>
  <si>
    <t>NOWY STYL - Bielsko-Biała</t>
  </si>
  <si>
    <t>OTTT Bielsko-Biała</t>
  </si>
  <si>
    <t>11.04</t>
  </si>
  <si>
    <t>Nowosiad Tomasz</t>
  </si>
  <si>
    <t>Kaczmarczyk Małgorzata</t>
  </si>
  <si>
    <t>Tańcownia - Kraków</t>
  </si>
  <si>
    <t>Paczyński Mateusz</t>
  </si>
  <si>
    <t>Kozieł Karolina</t>
  </si>
  <si>
    <t>AKADEMIA TAŃCA AS - Sosnowiec</t>
  </si>
  <si>
    <t>Pakuła Wojciech</t>
  </si>
  <si>
    <t>Jabłonka Lidia</t>
  </si>
  <si>
    <t>Krzan Oliwer</t>
  </si>
  <si>
    <t>Kordula Kaja</t>
  </si>
  <si>
    <t>JUST DANCE Wieliczka</t>
  </si>
  <si>
    <t>OTTT Pajęczno</t>
  </si>
  <si>
    <t>12.04</t>
  </si>
  <si>
    <t>Skalski Paweł Olaf</t>
  </si>
  <si>
    <t>Gawor Jowita</t>
  </si>
  <si>
    <t>56.</t>
  </si>
  <si>
    <t>57.</t>
  </si>
  <si>
    <t>TM Kraśnik</t>
  </si>
  <si>
    <t>GPP Kraków</t>
  </si>
  <si>
    <t>Ablewicz Nikodem</t>
  </si>
  <si>
    <t>Prochownik Kaja</t>
  </si>
  <si>
    <t>Para Maksymilian</t>
  </si>
  <si>
    <t>Siemaszko Gabriela</t>
  </si>
  <si>
    <t>M-TEAM - Kraków</t>
  </si>
  <si>
    <t>Piskun Oleksander</t>
  </si>
  <si>
    <t>Holod Svitlana</t>
  </si>
  <si>
    <t>Świderski Szymon</t>
  </si>
  <si>
    <t>Skokava Varvara</t>
  </si>
  <si>
    <t>Tribukhin Iwan</t>
  </si>
  <si>
    <t>Łukasik Aleksandra</t>
  </si>
  <si>
    <t>Rodek Maciej</t>
  </si>
  <si>
    <t>Głąb Anna</t>
  </si>
  <si>
    <t>Zużałek Szymon</t>
  </si>
  <si>
    <t>Czub Weronika</t>
  </si>
  <si>
    <t>Zaprzalka Jakub</t>
  </si>
  <si>
    <t>Datczuk Aleksandra</t>
  </si>
  <si>
    <t>Brauer Krzysztof</t>
  </si>
  <si>
    <t>Verkhushkina Anastasiia</t>
  </si>
  <si>
    <t>FAN - Toruń</t>
  </si>
  <si>
    <t>03.05</t>
  </si>
  <si>
    <t>MO Gdynia</t>
  </si>
  <si>
    <t>Drozd Wiktor</t>
  </si>
  <si>
    <t>Drozd Wiktoria</t>
  </si>
  <si>
    <t>MO Rędziny</t>
  </si>
  <si>
    <t>10.05</t>
  </si>
  <si>
    <t>Kühn Tomasz</t>
  </si>
  <si>
    <t>Garus Anna</t>
  </si>
  <si>
    <t>Serbin Nazar</t>
  </si>
  <si>
    <t>Cuglowska Maja</t>
  </si>
  <si>
    <t>ST DOBROWOLSCY - Częstochowa</t>
  </si>
  <si>
    <t>Dobrowolski Oskar</t>
  </si>
  <si>
    <t>Juzek Dominika</t>
  </si>
  <si>
    <t>16.05</t>
  </si>
  <si>
    <t>GPP Suchy Las</t>
  </si>
  <si>
    <t>Kidybiński Paweł</t>
  </si>
  <si>
    <t>Bala Oliwia</t>
  </si>
  <si>
    <t>Nowak Patryk</t>
  </si>
  <si>
    <t>Stefaniuk Natalia</t>
  </si>
  <si>
    <t>Popławski Ignacy</t>
  </si>
  <si>
    <t>Sevchenko Oryna</t>
  </si>
  <si>
    <t>17.05</t>
  </si>
  <si>
    <t>MO Zielona Góra</t>
  </si>
  <si>
    <t>Podhuzov Kostiantyn</t>
  </si>
  <si>
    <t>Jareniowska Jagoda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</si>
  <si>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</si>
  <si>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</si>
  <si>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</si>
  <si>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</si>
  <si>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</si>
  <si>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</si>
  <si>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</si>
  <si>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</si>
  <si>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</si>
  <si>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</si>
  <si>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</si>
  <si>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</si>
  <si>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</si>
  <si>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</si>
  <si>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Jakubik Nataniel</t>
  </si>
  <si>
    <t>Ogonowska Weronika</t>
  </si>
  <si>
    <t>RONDO - Rybnik</t>
  </si>
  <si>
    <t>Łabędzki Kamil</t>
  </si>
  <si>
    <t>Pietruk Sabina</t>
  </si>
  <si>
    <t>Gołuch Tomasz</t>
  </si>
  <si>
    <t>Graczyk Jerzy</t>
  </si>
  <si>
    <t>Kwaśna Antonina</t>
  </si>
  <si>
    <t>Binert Wiktor</t>
  </si>
  <si>
    <t>Grzesiak Wiktoria</t>
  </si>
  <si>
    <t>Spodniewski Kamil</t>
  </si>
  <si>
    <t>Nieckarz Klaudia</t>
  </si>
  <si>
    <t>Droszczak Karol</t>
  </si>
  <si>
    <t>Olszowy Nikola</t>
  </si>
  <si>
    <t>Batóg Oliwier</t>
  </si>
  <si>
    <t>Onyshchenko Liana</t>
  </si>
  <si>
    <t>Vysotskyi Illia</t>
  </si>
  <si>
    <t>Kramer Zuzanna</t>
  </si>
  <si>
    <t>Lorek Dawid</t>
  </si>
  <si>
    <t>Chmiest Amelia</t>
  </si>
  <si>
    <t>Filip Tomasz</t>
  </si>
  <si>
    <t>Czyrny Zuzanna</t>
  </si>
  <si>
    <t>09.05</t>
  </si>
  <si>
    <t>Różalski Miłosz</t>
  </si>
  <si>
    <t>Czapla Julia</t>
  </si>
  <si>
    <t>Kocimski Tomasz</t>
  </si>
  <si>
    <t>Klejnot Vivien</t>
  </si>
  <si>
    <t>Koliński Szymon</t>
  </si>
  <si>
    <t>Zawiślak Adrianna</t>
  </si>
  <si>
    <t>Gorwa Konrad</t>
  </si>
  <si>
    <t>Sobasik Julia</t>
  </si>
  <si>
    <t>Rutschke Eryk</t>
  </si>
  <si>
    <t>Żybort Michalina</t>
  </si>
  <si>
    <t>Takhtai-Sorokin Vladyslav</t>
  </si>
  <si>
    <t>Isaieva Alina</t>
  </si>
  <si>
    <t>Bromber Artur</t>
  </si>
  <si>
    <t>Bogusławska Izabela</t>
  </si>
  <si>
    <t>Kiełbus Borys</t>
  </si>
  <si>
    <t>Jaguś Julia</t>
  </si>
  <si>
    <t>28.04</t>
  </si>
  <si>
    <t>18.04</t>
  </si>
  <si>
    <t>Kowalczyk Antoni</t>
  </si>
  <si>
    <t>Pośpiech Julia</t>
  </si>
  <si>
    <t>Kowalski Wojciech</t>
  </si>
  <si>
    <t>Pachla Maria</t>
  </si>
  <si>
    <t>Zdrzalik Eryk</t>
  </si>
  <si>
    <t>Hrebik Barbara</t>
  </si>
  <si>
    <t>Bąk Maximilian</t>
  </si>
  <si>
    <t>Karapire Lena</t>
  </si>
  <si>
    <t>25.04</t>
  </si>
  <si>
    <t>Mikus Krzysztof</t>
  </si>
  <si>
    <t>Kot Izabela</t>
  </si>
  <si>
    <t>Guz Aleksander</t>
  </si>
  <si>
    <t>Zaloha Olha</t>
  </si>
  <si>
    <t>Kłapeć Jan</t>
  </si>
  <si>
    <t>Palka Oliwia</t>
  </si>
  <si>
    <t>Jankowicz Oskar</t>
  </si>
  <si>
    <t>Pszonka Laura</t>
  </si>
  <si>
    <t>Świerkowski Mateusz</t>
  </si>
  <si>
    <t>Drobczyńska Katarzyna</t>
  </si>
  <si>
    <t>Gontar Igor</t>
  </si>
  <si>
    <t>Drozdek Hanna</t>
  </si>
  <si>
    <t>Stefaniak Dawid</t>
  </si>
  <si>
    <t>Kostrzewa Hanna</t>
  </si>
  <si>
    <t>Wasiak Igor</t>
  </si>
  <si>
    <t>Wasiak Natasza</t>
  </si>
  <si>
    <t>24.05</t>
  </si>
  <si>
    <t>OTTT Łódź</t>
  </si>
  <si>
    <t>Stępień Aleksander</t>
  </si>
  <si>
    <t>Pawliszak Nikola</t>
  </si>
  <si>
    <t>MIURA - Wrocław</t>
  </si>
  <si>
    <t>Brożyna Kamil</t>
  </si>
  <si>
    <t>Frydrych Milena</t>
  </si>
  <si>
    <t>OTTT Rzeszów</t>
  </si>
  <si>
    <t>23.05</t>
  </si>
  <si>
    <t>TM Rzeszów</t>
  </si>
  <si>
    <t>Tama Mikołaj</t>
  </si>
  <si>
    <t>Reziapova Arina</t>
  </si>
  <si>
    <t>Ratajczyk Zofia</t>
  </si>
  <si>
    <t>Krzyżanowski Łukasz</t>
  </si>
  <si>
    <t>Kłucjasz Maja</t>
  </si>
  <si>
    <t>Krzemiński Michał</t>
  </si>
  <si>
    <t>Nowak Maria</t>
  </si>
  <si>
    <t>STEP DANCE - Koluszki</t>
  </si>
  <si>
    <t>Naumenko Kyrylo</t>
  </si>
  <si>
    <t>Gajownik Izabela</t>
  </si>
  <si>
    <t>Grala Kacper</t>
  </si>
  <si>
    <t>Marciniak Martyna</t>
  </si>
  <si>
    <t>72.</t>
  </si>
  <si>
    <t>73.</t>
  </si>
  <si>
    <t>74.</t>
  </si>
  <si>
    <t>75.</t>
  </si>
  <si>
    <t>76.</t>
  </si>
  <si>
    <t>77.</t>
  </si>
  <si>
    <t>Górny Bartosz</t>
  </si>
  <si>
    <t>Drożdżyńska Weronika</t>
  </si>
  <si>
    <t>DREAM - Poznań</t>
  </si>
  <si>
    <t>Bocian Eryk</t>
  </si>
  <si>
    <t>Jaszkiewicz Greta</t>
  </si>
  <si>
    <t>Wochlik Dominik</t>
  </si>
  <si>
    <t>Wojtasińska Adrianna</t>
  </si>
  <si>
    <t>MO Leszno</t>
  </si>
  <si>
    <t>Raś Mikołaj</t>
  </si>
  <si>
    <t>Konarska Katarzyna</t>
  </si>
  <si>
    <t>LORENZO - Gaj Mały</t>
  </si>
  <si>
    <t>Kahl Miron</t>
  </si>
  <si>
    <t>Kahl Kasandra</t>
  </si>
  <si>
    <t>30.05</t>
  </si>
  <si>
    <t>78.</t>
  </si>
  <si>
    <t>79.</t>
  </si>
  <si>
    <t>80.</t>
  </si>
  <si>
    <t>Honcharenko Vladyslav</t>
  </si>
  <si>
    <t>Krajewska Zuzanna</t>
  </si>
  <si>
    <t>Brożyna Wiktor</t>
  </si>
  <si>
    <t>Kopeć Alicja</t>
  </si>
  <si>
    <t>Jawor Grzegorz</t>
  </si>
  <si>
    <t>Frąckowiak Róża</t>
  </si>
  <si>
    <t>KTT Dziupla - Poznań</t>
  </si>
  <si>
    <t>Kozłowski Oskar</t>
  </si>
  <si>
    <t>Obal Natasza</t>
  </si>
  <si>
    <t>CAMINO STUDIO - Krotoszyn</t>
  </si>
  <si>
    <t>Kyrnytskyi Matvii</t>
  </si>
  <si>
    <t>Shapoval Arina</t>
  </si>
  <si>
    <t>Ziaja Fabian</t>
  </si>
  <si>
    <t>Zybińska Zofia</t>
  </si>
  <si>
    <t>Pochwat Jan</t>
  </si>
  <si>
    <t>Misiak Wiktoria Maria</t>
  </si>
  <si>
    <t>Okupniak Jakub</t>
  </si>
  <si>
    <t>Ordon Maja</t>
  </si>
  <si>
    <t>Apolinarski Maksymilian</t>
  </si>
  <si>
    <t>Jurga Magdalena</t>
  </si>
  <si>
    <t>81.</t>
  </si>
  <si>
    <t>Zawiślak Jakub</t>
  </si>
  <si>
    <t>Sobasik Zofia</t>
  </si>
  <si>
    <t>Volkov Timur</t>
  </si>
  <si>
    <t>Zbąska Maja</t>
  </si>
  <si>
    <t>Różalski Stanisław</t>
  </si>
  <si>
    <t>Piotrowska Apolonia</t>
  </si>
  <si>
    <t>CENTRUM TAŃCA WYPYCH - Kalisz</t>
  </si>
  <si>
    <t>Sporny Kacper</t>
  </si>
  <si>
    <t>Piechel Zuzanna</t>
  </si>
  <si>
    <t>GPP Gogolin</t>
  </si>
  <si>
    <t>06.06</t>
  </si>
  <si>
    <t>13.06</t>
  </si>
  <si>
    <t>POC Błonie</t>
  </si>
  <si>
    <t>Szozda Maciej</t>
  </si>
  <si>
    <t>Kamińska Paula</t>
  </si>
  <si>
    <t>Sadowski Radosław</t>
  </si>
  <si>
    <t>Kozik Zuzanna</t>
  </si>
  <si>
    <t>Kostrzewa Paweł</t>
  </si>
  <si>
    <t>Lewandowska-Kostrzewa Martyna</t>
  </si>
  <si>
    <t>Świątkowski Piotr</t>
  </si>
  <si>
    <t>Tracz Oliwia</t>
  </si>
  <si>
    <t>Krysztofiński Hubert</t>
  </si>
  <si>
    <t>Małczak Maja</t>
  </si>
  <si>
    <t>Podgajny Dawid</t>
  </si>
  <si>
    <t>Pawlikowska Amelia</t>
  </si>
  <si>
    <t>Kloskowski Maciej</t>
  </si>
  <si>
    <t>Filipova Anna</t>
  </si>
  <si>
    <t>Goch Łukasz</t>
  </si>
  <si>
    <t>Skóra Martyna</t>
  </si>
  <si>
    <t>Martsynyuk Oleksandr</t>
  </si>
  <si>
    <t>Abramowicz Magdalena</t>
  </si>
  <si>
    <t>Rusin Przemysław</t>
  </si>
  <si>
    <t>Czulak Weronika</t>
  </si>
  <si>
    <t>Figurski Przemysław</t>
  </si>
  <si>
    <t>Lebiedziew Lena</t>
  </si>
  <si>
    <t>Kulii Oleh</t>
  </si>
  <si>
    <t>RADCHENKO DARIA</t>
  </si>
  <si>
    <t>AKADEMIA TAŃCA - Szczecin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</si>
  <si>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</si>
  <si>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</si>
  <si>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</si>
  <si>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</si>
  <si>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</si>
  <si>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</si>
  <si>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</si>
  <si>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</si>
  <si>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</si>
  <si>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Barczyński Mateusz</t>
  </si>
  <si>
    <t>Romanek Karolina</t>
  </si>
  <si>
    <t>Biały Michał</t>
  </si>
  <si>
    <t>Kranc Karolina</t>
  </si>
  <si>
    <t>Pacan Antoni</t>
  </si>
  <si>
    <t>Bilińska Nikola</t>
  </si>
  <si>
    <t>Czajka Maciej</t>
  </si>
  <si>
    <t>Gubas Nadia</t>
  </si>
  <si>
    <t>Kuchta Bartosz</t>
  </si>
  <si>
    <t>Stadnicka Emilia</t>
  </si>
  <si>
    <t>Ormańczyk Dawid</t>
  </si>
  <si>
    <t>Róg Maja</t>
  </si>
  <si>
    <t>Duchna Bartosz</t>
  </si>
  <si>
    <t>Marsella Annabel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</si>
  <si>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</si>
  <si>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</si>
  <si>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</si>
  <si>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</si>
  <si>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</si>
  <si>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</si>
  <si>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</si>
  <si>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</si>
  <si>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</si>
  <si>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</si>
  <si>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</si>
  <si>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</si>
  <si>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</si>
  <si>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</si>
  <si>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</si>
  <si>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</si>
  <si>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</si>
  <si>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</si>
  <si>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</si>
  <si>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>TM Ożarów Mazowiecki</t>
  </si>
  <si>
    <t>19.09</t>
  </si>
  <si>
    <t>Truchyn Adrian</t>
  </si>
  <si>
    <t>Rybka Sandra</t>
  </si>
  <si>
    <t>Baibarak Ivan</t>
  </si>
  <si>
    <t>Lebed Polina</t>
  </si>
  <si>
    <t>Kramarenko Nazar</t>
  </si>
  <si>
    <t>Kashintseva Veronika</t>
  </si>
  <si>
    <t>Janczak Oskar</t>
  </si>
  <si>
    <t>Kubiak Nina</t>
  </si>
  <si>
    <t>Kosecki Nataniel</t>
  </si>
  <si>
    <t>Ksok Patryk</t>
  </si>
  <si>
    <t>Olędzka Barbara</t>
  </si>
  <si>
    <t>Raczek Hubert</t>
  </si>
  <si>
    <t>Mliczek Dominika</t>
  </si>
  <si>
    <t>Sokołowska Wiktoria</t>
  </si>
  <si>
    <t>MO Lublin</t>
  </si>
  <si>
    <t>MO Tarnów</t>
  </si>
  <si>
    <t>MO Aleksandrów Łódzki</t>
  </si>
  <si>
    <t>26.09</t>
  </si>
  <si>
    <t>27.09</t>
  </si>
  <si>
    <t>Mazur Mikołaj</t>
  </si>
  <si>
    <t>Janosz Aleksandra</t>
  </si>
  <si>
    <t>Mielecki Andrzej</t>
  </si>
  <si>
    <t>Zając Aleksandra</t>
  </si>
  <si>
    <t>VIBE - Lublin</t>
  </si>
  <si>
    <t>Goły Filip</t>
  </si>
  <si>
    <t>Komnata Wiktoria</t>
  </si>
  <si>
    <t>Szabat Jakub</t>
  </si>
  <si>
    <t>Chołody Nikola</t>
  </si>
  <si>
    <t>Starobrat Adam</t>
  </si>
  <si>
    <t>Wyka Nina</t>
  </si>
  <si>
    <t>Kwiatosz Marcel</t>
  </si>
  <si>
    <t>Barczyńska Maja</t>
  </si>
  <si>
    <t>Garcia Gabriela</t>
  </si>
  <si>
    <t>91.</t>
  </si>
  <si>
    <t>92.</t>
  </si>
  <si>
    <t>93.</t>
  </si>
  <si>
    <t>94.</t>
  </si>
  <si>
    <t>95.</t>
  </si>
  <si>
    <t>96.</t>
  </si>
  <si>
    <t>97.</t>
  </si>
  <si>
    <t>Marcinkowski Krystian</t>
  </si>
  <si>
    <t>Sosin Patrycja</t>
  </si>
  <si>
    <t>LATINO - Żabno</t>
  </si>
  <si>
    <t>Gawęda Wiktor</t>
  </si>
  <si>
    <t>Sochacka Julia</t>
  </si>
  <si>
    <t>Czarnik Dominik</t>
  </si>
  <si>
    <t>Ziaja Julita</t>
  </si>
  <si>
    <t xml:space="preserve">31. </t>
  </si>
  <si>
    <t xml:space="preserve">32. </t>
  </si>
  <si>
    <t xml:space="preserve">33. </t>
  </si>
  <si>
    <t>Pietrzak Oliwier</t>
  </si>
  <si>
    <t>Grałek Julia</t>
  </si>
  <si>
    <t>Brzeski Bruno</t>
  </si>
  <si>
    <t>98.</t>
  </si>
  <si>
    <t>Pietrzak Kacper</t>
  </si>
  <si>
    <t>Madziarz Ewa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</si>
  <si>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</si>
  <si>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</si>
  <si>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</si>
  <si>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</si>
  <si>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</si>
  <si>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</si>
  <si>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>Ludwiczak Stanisław</t>
  </si>
  <si>
    <t>Zielińska Julia</t>
  </si>
  <si>
    <t>Turnieje 
Kwalifikacyjne</t>
  </si>
  <si>
    <t>KADRA PTT</t>
  </si>
  <si>
    <t>DZIKA KARTA</t>
  </si>
  <si>
    <t>OTTT Łagów</t>
  </si>
  <si>
    <t>04.10</t>
  </si>
  <si>
    <t>MO Radymno</t>
  </si>
  <si>
    <t>MO Łomianki</t>
  </si>
  <si>
    <t>11.10</t>
  </si>
  <si>
    <t>03.10</t>
  </si>
  <si>
    <t>Gętkowski Mateusz</t>
  </si>
  <si>
    <t>Lubińska Katarzyna</t>
  </si>
  <si>
    <t>Lipnicki Wojciech</t>
  </si>
  <si>
    <t>Dąbek Katarzyna</t>
  </si>
  <si>
    <t>Kim Kyuwon</t>
  </si>
  <si>
    <t>Pieróg Marta</t>
  </si>
  <si>
    <t>Sobczyński Łukasz</t>
  </si>
  <si>
    <t>Modrzejewska Maria</t>
  </si>
  <si>
    <t>99.</t>
  </si>
  <si>
    <t>100.</t>
  </si>
  <si>
    <t>101.</t>
  </si>
  <si>
    <t>102.</t>
  </si>
  <si>
    <t>103.</t>
  </si>
  <si>
    <t>Kiwak Kacper</t>
  </si>
  <si>
    <t>Galus Julia</t>
  </si>
  <si>
    <t>SAMBA - Tarnobrzeg</t>
  </si>
  <si>
    <t>Kędzior Sebastian</t>
  </si>
  <si>
    <t>Opalska Natalia</t>
  </si>
  <si>
    <t>Averianov Arsenii</t>
  </si>
  <si>
    <t>ILICH DANCE CLUB WARSZAWA</t>
  </si>
  <si>
    <t>Kordek Michał</t>
  </si>
  <si>
    <t>Zakielarz Maria</t>
  </si>
  <si>
    <t>Kazieczko Dawid</t>
  </si>
  <si>
    <t>Domaradzka Lena</t>
  </si>
  <si>
    <t>Szewczyk Jan</t>
  </si>
  <si>
    <t>Alieksieienko Anna</t>
  </si>
  <si>
    <t>Kierys Franciszek</t>
  </si>
  <si>
    <t>Miller Laura</t>
  </si>
  <si>
    <t>Zakielarz Adam</t>
  </si>
  <si>
    <t>Dobosz Marcela</t>
  </si>
  <si>
    <t>Wcisło Oliwier</t>
  </si>
  <si>
    <t>Krzempek Anna</t>
  </si>
  <si>
    <t>Małek Mikołaj</t>
  </si>
  <si>
    <t>Wielgosińska Weronika</t>
  </si>
  <si>
    <t xml:space="preserve">40. </t>
  </si>
  <si>
    <t xml:space="preserve">41. </t>
  </si>
  <si>
    <t xml:space="preserve">42. </t>
  </si>
  <si>
    <t xml:space="preserve">43. </t>
  </si>
  <si>
    <t>ok</t>
  </si>
  <si>
    <t>Gracja Zielona Góra</t>
  </si>
  <si>
    <t>Natalia Śmigielska</t>
  </si>
  <si>
    <t>Rafał Pokwicki</t>
  </si>
  <si>
    <t>Adam Borowiec</t>
  </si>
  <si>
    <t>Weronika Nowak</t>
  </si>
  <si>
    <t>Polina Kireeva</t>
  </si>
  <si>
    <t>Patryk Grabowski</t>
  </si>
  <si>
    <t>Olga Piejko</t>
  </si>
  <si>
    <t>Michał Tarnowski</t>
  </si>
  <si>
    <t>Gaik Gabriel</t>
  </si>
  <si>
    <t>Sztaba Patrycja</t>
  </si>
  <si>
    <t>Gemma Stawicka</t>
  </si>
  <si>
    <t>Patryk Ksok</t>
  </si>
  <si>
    <t>Barbara Olędzka</t>
  </si>
  <si>
    <t>Jasiński Ksawery</t>
  </si>
  <si>
    <t>Słota Nadia</t>
  </si>
  <si>
    <t>Sukces Jaworzon</t>
  </si>
  <si>
    <t>Deep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</si>
</sst>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charset val="238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70C0"/>
      <name val="Times New Roman"/>
      <family val="1"/>
    </font>
    <font>
      <i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name val="Aptos Narrow"/>
      <family val="2"/>
      <charset val="238"/>
      <scheme val="minor"/>
    </font>
    <font>
      <sz val="12"/>
      <color rgb="FF333333"/>
      <name val="Helvetica Neue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8"/>
      <name val="Times New Roman"/>
      <family val="1"/>
    </font>
    <font>
      <sz val="12"/>
      <color theme="8"/>
      <name val="Times New Roman"/>
      <family val="1"/>
    </font>
    <font>
      <sz val="12"/>
      <color theme="8"/>
      <name val="Aptos Narrow"/>
      <family val="2"/>
      <charset val="238"/>
      <scheme val="minor"/>
    </font>
    <font>
      <sz val="12"/>
      <color theme="5"/>
      <name val="Times New Roman"/>
      <family val="1"/>
    </font>
    <font>
      <b/>
      <sz val="12"/>
      <color theme="5"/>
      <name val="Times New Roman"/>
      <family val="1"/>
    </font>
    <font>
      <sz val="12"/>
      <color theme="5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A02B93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4EA72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6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2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textRotation="90"/>
    </xf>
    <xf numFmtId="0" fontId="12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 vertical="center" textRotation="90"/>
    </xf>
    <xf numFmtId="0" fontId="14" fillId="0" borderId="1" xfId="0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14" fillId="3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16" fillId="0" borderId="0" xfId="0" applyFont="1"/>
    <xf numFmtId="0" fontId="17" fillId="2" borderId="1" xfId="0" applyFont="1" applyFill="1" applyBorder="1" applyAlignment="1">
      <alignment horizontal="center" vertical="center" textRotation="90"/>
    </xf>
    <xf numFmtId="0" fontId="16" fillId="5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8" fillId="0" borderId="0" xfId="0" applyFont="1"/>
    <xf numFmtId="0" fontId="16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2" fillId="7" borderId="1" xfId="0" applyFont="1" applyFill="1" applyBorder="1" applyAlignment="1">
      <alignment horizontal="center" vertical="center"/>
    </xf>
    <xf numFmtId="0" fontId="19" fillId="0" borderId="0" xfId="0" applyFont="1"/>
    <xf numFmtId="0" fontId="19" fillId="0" borderId="1" xfId="0" applyFont="1" applyBorder="1"/>
    <xf numFmtId="0" fontId="3" fillId="8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0" fillId="9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4" fillId="6" borderId="1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6" fillId="0" borderId="1" xfId="0" applyFont="1" applyBorder="1"/>
    <xf numFmtId="0" fontId="14" fillId="5" borderId="1" xfId="0" applyFont="1" applyFill="1" applyBorder="1" applyAlignment="1">
      <alignment horizontal="center"/>
    </xf>
    <xf numFmtId="0" fontId="4" fillId="12" borderId="4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0" fillId="0" borderId="1" xfId="0" applyBorder="1"/>
    <xf numFmtId="0" fontId="18" fillId="0" borderId="1" xfId="0" applyFont="1" applyBorder="1"/>
    <xf numFmtId="0" fontId="0" fillId="13" borderId="1" xfId="0" applyFill="1" applyBorder="1"/>
    <xf numFmtId="0" fontId="6" fillId="0" borderId="1" xfId="0" applyFont="1" applyBorder="1"/>
    <xf numFmtId="0" fontId="11" fillId="12" borderId="4" xfId="0" applyFont="1" applyFill="1" applyBorder="1" applyAlignment="1">
      <alignment horizontal="center" vertical="center"/>
    </xf>
    <xf numFmtId="0" fontId="14" fillId="0" borderId="1" xfId="0" applyFont="1" applyBorder="1"/>
    <xf numFmtId="0" fontId="3" fillId="0" borderId="1" xfId="0" applyFont="1" applyBorder="1"/>
    <xf numFmtId="0" fontId="1" fillId="13" borderId="1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1" fillId="13" borderId="0" xfId="0" applyFont="1" applyFill="1"/>
    <xf numFmtId="0" fontId="4" fillId="6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textRotation="90" wrapText="1"/>
    </xf>
    <xf numFmtId="0" fontId="11" fillId="11" borderId="3" xfId="0" applyFont="1" applyFill="1" applyBorder="1" applyAlignment="1">
      <alignment horizontal="center" vertical="center" textRotation="90" wrapText="1"/>
    </xf>
    <xf numFmtId="0" fontId="11" fillId="11" borderId="2" xfId="0" applyFont="1" applyFill="1" applyBorder="1" applyAlignment="1">
      <alignment horizontal="center" vertical="center" textRotation="90" wrapText="1"/>
    </xf>
    <xf numFmtId="0" fontId="11" fillId="10" borderId="3" xfId="0" applyFont="1" applyFill="1" applyBorder="1" applyAlignment="1">
      <alignment horizontal="center" vertical="center" textRotation="90" wrapText="1"/>
    </xf>
    <xf numFmtId="0" fontId="11" fillId="10" borderId="2" xfId="0" applyFont="1" applyFill="1" applyBorder="1" applyAlignment="1">
      <alignment horizontal="center" vertical="center" textRotation="90" wrapText="1"/>
    </xf>
    <xf numFmtId="0" fontId="4" fillId="6" borderId="1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16"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u val="none"/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ilip Tasarz" id="{C7F7AD6E-D399-1C48-B6A2-DCC4A23D1EA4}" userId="e9483531d16d0205" providerId="Windows Live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4" dT="2026-06-02T11:19:36.79" personId="{C7F7AD6E-D399-1C48-B6A2-DCC4A23D1EA4}" id="{8E1E8535-DD16-4545-8087-A7DAE07550A5}">
    <text>16-20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30" dT="2026-06-02T11:42:09.55" personId="{C7F7AD6E-D399-1C48-B6A2-DCC4A23D1EA4}" id="{5AE1D64D-82DD-2145-84A0-556431A7B4B6}">
    <text>19+ +16-20</text>
  </threadedComment>
  <threadedComment ref="G51" dT="2026-06-02T11:43:26.90" personId="{C7F7AD6E-D399-1C48-B6A2-DCC4A23D1EA4}" id="{30E961C0-1D6D-984E-AA26-FB152096B8A3}">
    <text>16-20</text>
  </threadedComment>
  <threadedComment ref="G56" dT="2026-06-02T11:43:53.66" personId="{C7F7AD6E-D399-1C48-B6A2-DCC4A23D1EA4}" id="{5D703817-C050-E446-8681-07818F0CDCE7}">
    <text>16-20</text>
  </threadedComment>
  <threadedComment ref="G64" dT="2026-06-02T11:41:46.36" personId="{C7F7AD6E-D399-1C48-B6A2-DCC4A23D1EA4}" id="{AEB4001F-E4DB-3549-A124-78B4B1554A76}">
    <text>19+ +16-20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F8" dT="2026-06-02T11:26:00.05" personId="{C7F7AD6E-D399-1C48-B6A2-DCC4A23D1EA4}" id="{3C9D8123-2D87-8648-B39D-D2DF07E55C07}">
    <text>16-18</text>
  </threadedComment>
  <threadedComment ref="F28" dT="2026-06-02T11:26:23.65" personId="{C7F7AD6E-D399-1C48-B6A2-DCC4A23D1EA4}" id="{717E6AB9-8A72-A34A-B45D-290FD7D50910}">
    <text>16-20 + 16-18</text>
  </threadedComment>
  <threadedComment ref="F29" dT="2026-06-02T11:25:10.71" personId="{C7F7AD6E-D399-1C48-B6A2-DCC4A23D1EA4}" id="{47E7ABC6-24C0-4948-8A0E-906F6DDCA74B}">
    <text>16-20+16-18</text>
  </threadedComment>
  <threadedComment ref="F36" dT="2026-06-02T11:25:37.27" personId="{C7F7AD6E-D399-1C48-B6A2-DCC4A23D1EA4}" id="{3142FB99-11CD-D246-A906-055CEBDC6369}">
    <text>16-20 + 16-18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F16" dT="2026-06-02T11:24:27.57" personId="{C7F7AD6E-D399-1C48-B6A2-DCC4A23D1EA4}" id="{225BFBB4-D311-4149-97CB-C8F17D7EBDDA}">
    <text>16-18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F5" dT="2026-06-02T10:21:31.31" personId="{C7F7AD6E-D399-1C48-B6A2-DCC4A23D1EA4}" id="{C035E58B-47E6-E948-8937-B343B828FFEC}">
    <text>kat. 14-15 OPEN (U16)</text>
  </threadedComment>
  <threadedComment ref="F19" dT="2026-06-02T10:21:48.10" personId="{C7F7AD6E-D399-1C48-B6A2-DCC4A23D1EA4}" id="{3D5DD20C-1D9C-F04A-8C94-5F2EC4F605FE}">
    <text>kat. 14-15 OPEN (U16)</text>
  </threadedComment>
  <threadedComment ref="F21" dT="2026-06-02T10:30:14.16" personId="{C7F7AD6E-D399-1C48-B6A2-DCC4A23D1EA4}" id="{96291BF5-D59F-E34C-9DC2-36440C9F1DBC}">
    <text xml:space="preserve">16-18 + 14-15
</text>
  </threadedComment>
  <threadedComment ref="F34" dT="2026-06-02T10:21:04.75" personId="{C7F7AD6E-D399-1C48-B6A2-DCC4A23D1EA4}" id="{50C20A5D-5E92-4E4B-BEAA-7BA5FF5133B8}">
    <text>kat. 14-15 OPEN (U16)</text>
  </threadedComment>
  <threadedComment ref="F56" dT="2026-06-02T10:22:42.64" personId="{C7F7AD6E-D399-1C48-B6A2-DCC4A23D1EA4}" id="{BB3B7508-E3F1-E04C-82F0-830326F93374}">
    <text>kat. 14-15 OPEN (U16)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F7" dT="2026-06-02T10:27:42.18" personId="{C7F7AD6E-D399-1C48-B6A2-DCC4A23D1EA4}" id="{A55DFD8E-7DE5-DF4E-B57B-0FA732B3B911}">
    <text>kat. 14-15 OPEN (U16)</text>
  </threadedComment>
  <threadedComment ref="F17" dT="2026-06-02T10:27:17.34" personId="{C7F7AD6E-D399-1C48-B6A2-DCC4A23D1EA4}" id="{226E091E-905C-A647-A6D1-6F24B9AED615}">
    <text>kat. 14-15 OPEN (U16)</text>
  </threadedComment>
  <threadedComment ref="F19" dT="2026-06-02T10:30:58.01" personId="{C7F7AD6E-D399-1C48-B6A2-DCC4A23D1EA4}" id="{69396622-2F42-374E-A169-117B8CE1D3A3}">
    <text>16-18 + 14-15</text>
  </threadedComment>
  <threadedComment ref="F47" dT="2026-06-02T10:29:36.05" personId="{C7F7AD6E-D399-1C48-B6A2-DCC4A23D1EA4}" id="{4020E2F8-FB6B-6B48-9FB2-E6CEC580DE4A}">
    <text>kat. 14-15 OPEN (U16)</text>
  </threadedComment>
  <threadedComment ref="F48" dT="2026-06-02T10:31:03.23" personId="{C7F7AD6E-D399-1C48-B6A2-DCC4A23D1EA4}" id="{F5925E67-D8E6-1A42-82F5-2546564EDCC4}">
    <text>16-18 + 14-15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F19" dT="2026-06-02T11:48:08.69" personId="{C7F7AD6E-D399-1C48-B6A2-DCC4A23D1EA4}" id="{6906CB41-93AA-1948-A1D6-9EB157930999}">
    <text>14-15 + 12-13</text>
  </threadedComment>
  <threadedComment ref="F36" dT="2026-06-02T11:47:45.38" personId="{C7F7AD6E-D399-1C48-B6A2-DCC4A23D1EA4}" id="{6D4F8FB0-CC45-6640-A358-A71603A4C8C4}">
    <text>14-15 + 12-13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EA24-1290-2C41-97BC-27424C73032A}">
  <sheetPr>
    <tabColor theme="9"/>
    <pageSetUpPr fitToPage="1"/>
  </sheetPr>
  <dimension ref="A1:AI76"/>
  <sheetViews>
    <sheetView topLeftCell="A47" zoomScale="80" zoomScaleNormal="80" workbookViewId="0">
      <selection activeCell="A37" sqref="A37:XFD37"/>
    </sheetView>
  </sheetViews>
  <sheetFormatPr baseColWidth="10" defaultRowHeight="16" x14ac:dyDescent="0.2"/>
  <cols>
    <col min="1" max="1" width="4.5" style="1" bestFit="1" customWidth="1"/>
    <col min="2" max="2" width="22" style="1" bestFit="1" customWidth="1"/>
    <col min="3" max="3" width="32.5" style="1" bestFit="1" customWidth="1"/>
    <col min="4" max="4" width="33.6640625" style="1" bestFit="1" customWidth="1"/>
    <col min="5" max="6" width="7.33203125" style="1" customWidth="1"/>
    <col min="7" max="7" width="7.33203125" style="26" customWidth="1"/>
    <col min="8" max="8" width="7.33203125" style="31" customWidth="1"/>
    <col min="9" max="9" width="7.33203125" style="1" customWidth="1"/>
    <col min="10" max="17" width="7.33203125" style="42" customWidth="1"/>
    <col min="18" max="18" width="7.33203125" style="1" customWidth="1"/>
    <col min="19" max="19" width="7.33203125" style="42" customWidth="1"/>
    <col min="20" max="21" width="7.33203125" style="1" customWidth="1"/>
    <col min="22" max="22" width="7.33203125" style="42" customWidth="1"/>
    <col min="23" max="27" width="7.33203125" style="26" customWidth="1"/>
    <col min="28" max="29" width="7.33203125" style="31" customWidth="1"/>
    <col min="30" max="30" width="10" style="1" customWidth="1"/>
    <col min="31" max="33" width="6.83203125" style="1" customWidth="1"/>
    <col min="34" max="34" width="6.33203125" style="1" bestFit="1" customWidth="1"/>
    <col min="35" max="35" width="4.83203125" style="1" customWidth="1"/>
    <col min="36" max="16384" width="10.83203125" style="1"/>
  </cols>
  <sheetData>
    <row r="1" spans="1:35" x14ac:dyDescent="0.2">
      <c r="A1" s="17" t="s">
        <v>262</v>
      </c>
    </row>
    <row r="2" spans="1:35" x14ac:dyDescent="0.2">
      <c r="A2" s="73" t="s">
        <v>0</v>
      </c>
      <c r="B2" s="73" t="s">
        <v>1</v>
      </c>
      <c r="C2" s="73" t="s">
        <v>2</v>
      </c>
      <c r="D2" s="73" t="s">
        <v>3</v>
      </c>
      <c r="E2" s="38" t="s">
        <v>443</v>
      </c>
      <c r="F2" s="39" t="s">
        <v>444</v>
      </c>
      <c r="G2" s="40" t="s">
        <v>445</v>
      </c>
      <c r="H2" s="41" t="s">
        <v>446</v>
      </c>
      <c r="I2" s="39" t="s">
        <v>446</v>
      </c>
      <c r="J2" s="38" t="s">
        <v>447</v>
      </c>
      <c r="K2" s="39" t="s">
        <v>532</v>
      </c>
      <c r="L2" s="39" t="s">
        <v>545</v>
      </c>
      <c r="M2" s="38" t="s">
        <v>660</v>
      </c>
      <c r="N2" s="41" t="s">
        <v>572</v>
      </c>
      <c r="O2" s="41" t="s">
        <v>577</v>
      </c>
      <c r="P2" s="38" t="s">
        <v>585</v>
      </c>
      <c r="Q2" s="41" t="s">
        <v>593</v>
      </c>
      <c r="R2" s="39" t="s">
        <v>685</v>
      </c>
      <c r="S2" s="38" t="s">
        <v>685</v>
      </c>
      <c r="T2" s="39" t="s">
        <v>677</v>
      </c>
      <c r="U2" s="41" t="s">
        <v>718</v>
      </c>
      <c r="V2" s="38" t="s">
        <v>753</v>
      </c>
      <c r="W2" s="40" t="s">
        <v>754</v>
      </c>
      <c r="X2" s="38" t="s">
        <v>824</v>
      </c>
      <c r="Y2" s="41" t="s">
        <v>842</v>
      </c>
      <c r="Z2" s="41" t="s">
        <v>842</v>
      </c>
      <c r="AA2" s="41" t="s">
        <v>843</v>
      </c>
      <c r="AB2" s="41" t="s">
        <v>897</v>
      </c>
      <c r="AC2" s="41" t="s">
        <v>896</v>
      </c>
      <c r="AD2" s="74" t="s">
        <v>92</v>
      </c>
      <c r="AE2" s="80" t="s">
        <v>889</v>
      </c>
      <c r="AF2" s="80" t="s">
        <v>890</v>
      </c>
      <c r="AG2" s="81" t="s">
        <v>891</v>
      </c>
      <c r="AH2" s="75" t="s">
        <v>286</v>
      </c>
      <c r="AI2" s="72" t="s">
        <v>311</v>
      </c>
    </row>
    <row r="3" spans="1:35" s="2" customFormat="1" ht="154" customHeight="1" x14ac:dyDescent="0.2">
      <c r="A3" s="73"/>
      <c r="B3" s="73"/>
      <c r="C3" s="73"/>
      <c r="D3" s="73"/>
      <c r="E3" s="18" t="s">
        <v>91</v>
      </c>
      <c r="F3" s="21" t="s">
        <v>285</v>
      </c>
      <c r="G3" s="22" t="s">
        <v>287</v>
      </c>
      <c r="H3" s="32" t="s">
        <v>407</v>
      </c>
      <c r="I3" s="21" t="s">
        <v>412</v>
      </c>
      <c r="J3" s="18" t="s">
        <v>448</v>
      </c>
      <c r="K3" s="21" t="s">
        <v>531</v>
      </c>
      <c r="L3" s="21" t="s">
        <v>544</v>
      </c>
      <c r="M3" s="18" t="s">
        <v>551</v>
      </c>
      <c r="N3" s="32" t="s">
        <v>573</v>
      </c>
      <c r="O3" s="32" t="s">
        <v>576</v>
      </c>
      <c r="P3" s="18" t="s">
        <v>586</v>
      </c>
      <c r="Q3" s="32" t="s">
        <v>594</v>
      </c>
      <c r="R3" s="21" t="s">
        <v>684</v>
      </c>
      <c r="S3" s="18" t="s">
        <v>686</v>
      </c>
      <c r="T3" s="21" t="s">
        <v>678</v>
      </c>
      <c r="U3" s="32" t="s">
        <v>712</v>
      </c>
      <c r="V3" s="18" t="s">
        <v>752</v>
      </c>
      <c r="W3" s="22" t="s">
        <v>755</v>
      </c>
      <c r="X3" s="18" t="s">
        <v>823</v>
      </c>
      <c r="Y3" s="32" t="s">
        <v>839</v>
      </c>
      <c r="Z3" s="32" t="s">
        <v>840</v>
      </c>
      <c r="AA3" s="32" t="s">
        <v>841</v>
      </c>
      <c r="AB3" s="32" t="s">
        <v>894</v>
      </c>
      <c r="AC3" s="32" t="s">
        <v>895</v>
      </c>
      <c r="AD3" s="74"/>
      <c r="AE3" s="80"/>
      <c r="AF3" s="80"/>
      <c r="AG3" s="81"/>
      <c r="AH3" s="75"/>
      <c r="AI3" s="72"/>
    </row>
    <row r="4" spans="1:35" x14ac:dyDescent="0.2">
      <c r="A4" s="5" t="s">
        <v>48</v>
      </c>
      <c r="B4" s="7" t="s">
        <v>552</v>
      </c>
      <c r="C4" s="7" t="s">
        <v>553</v>
      </c>
      <c r="D4" s="5" t="s">
        <v>15</v>
      </c>
      <c r="E4" s="9"/>
      <c r="F4" s="9"/>
      <c r="G4" s="23"/>
      <c r="H4" s="34"/>
      <c r="I4" s="9"/>
      <c r="J4" s="9"/>
      <c r="K4" s="15"/>
      <c r="L4" s="15"/>
      <c r="M4" s="20">
        <v>53</v>
      </c>
      <c r="N4" s="16"/>
      <c r="O4" s="16"/>
      <c r="P4" s="16"/>
      <c r="Q4" s="16"/>
      <c r="R4" s="15"/>
      <c r="S4" s="16"/>
      <c r="T4" s="15"/>
      <c r="U4" s="15"/>
      <c r="V4" s="20">
        <v>67</v>
      </c>
      <c r="W4" s="29"/>
      <c r="X4" s="29"/>
      <c r="Y4" s="29"/>
      <c r="Z4" s="33">
        <v>47.5</v>
      </c>
      <c r="AA4" s="29"/>
      <c r="AB4" s="35"/>
      <c r="AC4" s="35"/>
      <c r="AD4" s="8">
        <f t="shared" ref="AD4:AD35" si="0">SUM(E4:AC4)</f>
        <v>167.5</v>
      </c>
      <c r="AE4" s="51">
        <v>3</v>
      </c>
      <c r="AF4" s="51"/>
      <c r="AG4" s="51"/>
      <c r="AH4" s="44">
        <f t="shared" ref="AH4:AH11" si="1">SUM(AE4:AF4)</f>
        <v>3</v>
      </c>
      <c r="AI4" s="25">
        <f t="shared" ref="AI4:AI35" si="2">COUNTA(E4:AC4)</f>
        <v>3</v>
      </c>
    </row>
    <row r="5" spans="1:35" x14ac:dyDescent="0.2">
      <c r="A5" s="5" t="s">
        <v>51</v>
      </c>
      <c r="B5" s="7" t="s">
        <v>295</v>
      </c>
      <c r="C5" s="7" t="s">
        <v>296</v>
      </c>
      <c r="D5" s="5" t="s">
        <v>297</v>
      </c>
      <c r="E5" s="9"/>
      <c r="F5" s="9"/>
      <c r="G5" s="24">
        <v>118.5</v>
      </c>
      <c r="H5" s="34"/>
      <c r="I5" s="9"/>
      <c r="J5" s="20">
        <v>92</v>
      </c>
      <c r="K5" s="15"/>
      <c r="L5" s="15"/>
      <c r="M5" s="16"/>
      <c r="N5" s="33">
        <v>144</v>
      </c>
      <c r="O5" s="16"/>
      <c r="P5" s="20">
        <v>95</v>
      </c>
      <c r="Q5" s="16"/>
      <c r="R5" s="15"/>
      <c r="S5" s="16"/>
      <c r="T5" s="15"/>
      <c r="U5" s="15"/>
      <c r="V5" s="16"/>
      <c r="W5" s="29"/>
      <c r="X5" s="29"/>
      <c r="Y5" s="29"/>
      <c r="Z5" s="29"/>
      <c r="AA5" s="29"/>
      <c r="AB5" s="35"/>
      <c r="AC5" s="35">
        <v>142</v>
      </c>
      <c r="AD5" s="8">
        <f t="shared" si="0"/>
        <v>591.5</v>
      </c>
      <c r="AE5" s="51">
        <v>4</v>
      </c>
      <c r="AF5" s="51"/>
      <c r="AG5" s="51"/>
      <c r="AH5" s="44">
        <f t="shared" si="1"/>
        <v>4</v>
      </c>
      <c r="AI5" s="25">
        <f t="shared" si="2"/>
        <v>5</v>
      </c>
    </row>
    <row r="6" spans="1:35" x14ac:dyDescent="0.2">
      <c r="A6" s="5" t="s">
        <v>54</v>
      </c>
      <c r="B6" s="5" t="s">
        <v>4</v>
      </c>
      <c r="C6" s="5" t="s">
        <v>5</v>
      </c>
      <c r="D6" s="5" t="s">
        <v>6</v>
      </c>
      <c r="E6" s="20">
        <f>100+30+26+10</f>
        <v>166</v>
      </c>
      <c r="F6" s="9"/>
      <c r="G6" s="23"/>
      <c r="H6" s="34"/>
      <c r="I6" s="9"/>
      <c r="J6" s="6"/>
      <c r="K6" s="15"/>
      <c r="L6" s="15"/>
      <c r="M6" s="16"/>
      <c r="N6" s="16"/>
      <c r="O6" s="16"/>
      <c r="P6" s="20">
        <v>177</v>
      </c>
      <c r="Q6" s="16"/>
      <c r="R6" s="15"/>
      <c r="S6" s="16"/>
      <c r="T6" s="15"/>
      <c r="U6" s="15"/>
      <c r="V6" s="20">
        <v>202</v>
      </c>
      <c r="W6" s="24">
        <v>257</v>
      </c>
      <c r="X6" s="29"/>
      <c r="Y6" s="29"/>
      <c r="Z6" s="29"/>
      <c r="AA6" s="29"/>
      <c r="AB6" s="35"/>
      <c r="AC6" s="35"/>
      <c r="AD6" s="8">
        <f t="shared" si="0"/>
        <v>802</v>
      </c>
      <c r="AE6" s="51">
        <v>4</v>
      </c>
      <c r="AF6" s="51"/>
      <c r="AG6" s="51"/>
      <c r="AH6" s="44">
        <f t="shared" si="1"/>
        <v>4</v>
      </c>
      <c r="AI6" s="25">
        <f t="shared" si="2"/>
        <v>4</v>
      </c>
    </row>
    <row r="7" spans="1:35" x14ac:dyDescent="0.2">
      <c r="A7" s="5" t="s">
        <v>57</v>
      </c>
      <c r="B7" s="7" t="s">
        <v>708</v>
      </c>
      <c r="C7" s="7" t="s">
        <v>709</v>
      </c>
      <c r="D7" s="5" t="s">
        <v>393</v>
      </c>
      <c r="E7" s="6"/>
      <c r="F7" s="9"/>
      <c r="G7" s="23"/>
      <c r="H7" s="34"/>
      <c r="I7" s="9"/>
      <c r="J7" s="6"/>
      <c r="K7" s="15"/>
      <c r="L7" s="15"/>
      <c r="M7" s="16"/>
      <c r="N7" s="16"/>
      <c r="O7" s="16"/>
      <c r="P7" s="16"/>
      <c r="Q7" s="16"/>
      <c r="R7" s="15"/>
      <c r="S7" s="16"/>
      <c r="T7" s="15"/>
      <c r="U7" s="33">
        <v>112</v>
      </c>
      <c r="V7" s="16"/>
      <c r="W7" s="29"/>
      <c r="X7" s="29"/>
      <c r="Y7" s="29"/>
      <c r="Z7" s="29"/>
      <c r="AA7" s="29"/>
      <c r="AB7" s="35"/>
      <c r="AC7" s="35"/>
      <c r="AD7" s="8">
        <f t="shared" si="0"/>
        <v>112</v>
      </c>
      <c r="AE7" s="51">
        <v>1</v>
      </c>
      <c r="AF7" s="51"/>
      <c r="AG7" s="51"/>
      <c r="AH7" s="44">
        <f t="shared" si="1"/>
        <v>1</v>
      </c>
      <c r="AI7" s="25">
        <f t="shared" si="2"/>
        <v>1</v>
      </c>
    </row>
    <row r="8" spans="1:35" x14ac:dyDescent="0.2">
      <c r="A8" s="5" t="s">
        <v>60</v>
      </c>
      <c r="B8" s="7" t="s">
        <v>569</v>
      </c>
      <c r="C8" s="7" t="s">
        <v>570</v>
      </c>
      <c r="D8" s="5" t="s">
        <v>571</v>
      </c>
      <c r="E8" s="9"/>
      <c r="F8" s="9"/>
      <c r="G8" s="23"/>
      <c r="H8" s="34"/>
      <c r="I8" s="9"/>
      <c r="J8" s="9"/>
      <c r="K8" s="15"/>
      <c r="L8" s="15"/>
      <c r="M8" s="16"/>
      <c r="N8" s="33">
        <v>95</v>
      </c>
      <c r="O8" s="16"/>
      <c r="P8" s="16"/>
      <c r="Q8" s="16"/>
      <c r="R8" s="15"/>
      <c r="S8" s="16"/>
      <c r="T8" s="15"/>
      <c r="U8" s="15"/>
      <c r="V8" s="16"/>
      <c r="W8" s="29"/>
      <c r="X8" s="29"/>
      <c r="Y8" s="29"/>
      <c r="Z8" s="29"/>
      <c r="AA8" s="29"/>
      <c r="AB8" s="35"/>
      <c r="AC8" s="35"/>
      <c r="AD8" s="8">
        <f t="shared" si="0"/>
        <v>95</v>
      </c>
      <c r="AE8" s="51">
        <v>1</v>
      </c>
      <c r="AF8" s="51"/>
      <c r="AG8" s="51"/>
      <c r="AH8" s="44">
        <f t="shared" si="1"/>
        <v>1</v>
      </c>
      <c r="AI8" s="25">
        <f t="shared" si="2"/>
        <v>1</v>
      </c>
    </row>
    <row r="9" spans="1:35" x14ac:dyDescent="0.2">
      <c r="A9" s="5" t="s">
        <v>63</v>
      </c>
      <c r="B9" s="7" t="s">
        <v>682</v>
      </c>
      <c r="C9" s="7" t="s">
        <v>683</v>
      </c>
      <c r="D9" s="5" t="s">
        <v>31</v>
      </c>
      <c r="E9" s="9"/>
      <c r="F9" s="9"/>
      <c r="G9" s="23"/>
      <c r="H9" s="34"/>
      <c r="I9" s="9"/>
      <c r="J9" s="6"/>
      <c r="K9" s="15"/>
      <c r="L9" s="15"/>
      <c r="M9" s="16"/>
      <c r="N9" s="16"/>
      <c r="O9" s="16"/>
      <c r="P9" s="16"/>
      <c r="Q9" s="16"/>
      <c r="R9" s="15">
        <v>32</v>
      </c>
      <c r="S9" s="16"/>
      <c r="T9" s="15"/>
      <c r="U9" s="15"/>
      <c r="V9" s="16"/>
      <c r="W9" s="29"/>
      <c r="X9" s="29"/>
      <c r="Y9" s="29"/>
      <c r="Z9" s="29"/>
      <c r="AA9" s="29"/>
      <c r="AB9" s="33">
        <v>99</v>
      </c>
      <c r="AC9" s="35"/>
      <c r="AD9" s="8">
        <f t="shared" si="0"/>
        <v>131</v>
      </c>
      <c r="AE9" s="51">
        <v>1</v>
      </c>
      <c r="AF9" s="51"/>
      <c r="AG9" s="51"/>
      <c r="AH9" s="44">
        <f t="shared" si="1"/>
        <v>1</v>
      </c>
      <c r="AI9" s="25">
        <f t="shared" si="2"/>
        <v>2</v>
      </c>
    </row>
    <row r="10" spans="1:35" x14ac:dyDescent="0.2">
      <c r="A10" s="5" t="s">
        <v>66</v>
      </c>
      <c r="B10" s="5" t="s">
        <v>7</v>
      </c>
      <c r="C10" s="5" t="s">
        <v>8</v>
      </c>
      <c r="D10" s="5" t="s">
        <v>9</v>
      </c>
      <c r="E10" s="20">
        <f>120+30+28+10</f>
        <v>188</v>
      </c>
      <c r="F10" s="9"/>
      <c r="G10" s="23"/>
      <c r="H10" s="34"/>
      <c r="I10" s="9"/>
      <c r="J10" s="20">
        <v>188</v>
      </c>
      <c r="K10" s="15"/>
      <c r="L10" s="15"/>
      <c r="M10" s="20">
        <v>246</v>
      </c>
      <c r="N10" s="16"/>
      <c r="O10" s="16"/>
      <c r="P10" s="16"/>
      <c r="Q10" s="16"/>
      <c r="R10" s="15"/>
      <c r="S10" s="16"/>
      <c r="T10" s="15">
        <v>98</v>
      </c>
      <c r="U10" s="15"/>
      <c r="V10" s="16"/>
      <c r="W10" s="29"/>
      <c r="X10" s="29"/>
      <c r="Y10" s="29"/>
      <c r="Z10" s="29"/>
      <c r="AA10" s="29"/>
      <c r="AB10" s="35"/>
      <c r="AC10" s="35"/>
      <c r="AD10" s="8">
        <f t="shared" si="0"/>
        <v>720</v>
      </c>
      <c r="AE10" s="51">
        <v>3</v>
      </c>
      <c r="AF10" s="51"/>
      <c r="AG10" s="51"/>
      <c r="AH10" s="44">
        <f t="shared" si="1"/>
        <v>3</v>
      </c>
      <c r="AI10" s="25">
        <f t="shared" si="2"/>
        <v>4</v>
      </c>
    </row>
    <row r="11" spans="1:35" x14ac:dyDescent="0.2">
      <c r="A11" s="5" t="s">
        <v>69</v>
      </c>
      <c r="B11" s="7" t="s">
        <v>457</v>
      </c>
      <c r="C11" s="7" t="s">
        <v>458</v>
      </c>
      <c r="D11" s="5" t="s">
        <v>12</v>
      </c>
      <c r="E11" s="9"/>
      <c r="F11" s="9"/>
      <c r="G11" s="23"/>
      <c r="H11" s="34"/>
      <c r="I11" s="9"/>
      <c r="J11" s="20">
        <v>55</v>
      </c>
      <c r="K11" s="15"/>
      <c r="L11" s="15"/>
      <c r="M11" s="16"/>
      <c r="N11" s="16"/>
      <c r="O11" s="16"/>
      <c r="P11" s="16"/>
      <c r="Q11" s="16"/>
      <c r="R11" s="15"/>
      <c r="S11" s="16"/>
      <c r="T11" s="15"/>
      <c r="U11" s="15"/>
      <c r="V11" s="16"/>
      <c r="W11" s="29"/>
      <c r="X11" s="29"/>
      <c r="Y11" s="29"/>
      <c r="Z11" s="29"/>
      <c r="AA11" s="29"/>
      <c r="AB11" s="35"/>
      <c r="AC11" s="35"/>
      <c r="AD11" s="8">
        <f t="shared" si="0"/>
        <v>55</v>
      </c>
      <c r="AE11" s="51">
        <v>1</v>
      </c>
      <c r="AF11" s="51"/>
      <c r="AG11" s="51"/>
      <c r="AH11" s="44">
        <f t="shared" si="1"/>
        <v>1</v>
      </c>
      <c r="AI11" s="25">
        <f t="shared" si="2"/>
        <v>1</v>
      </c>
    </row>
    <row r="12" spans="1:35" x14ac:dyDescent="0.2">
      <c r="A12" s="5" t="s">
        <v>72</v>
      </c>
      <c r="B12" s="7" t="s">
        <v>298</v>
      </c>
      <c r="C12" s="7" t="s">
        <v>299</v>
      </c>
      <c r="D12" s="5" t="s">
        <v>294</v>
      </c>
      <c r="E12" s="9"/>
      <c r="F12" s="9"/>
      <c r="G12" s="24">
        <v>62</v>
      </c>
      <c r="H12" s="34"/>
      <c r="I12" s="9"/>
      <c r="J12" s="6"/>
      <c r="K12" s="15"/>
      <c r="L12" s="15"/>
      <c r="M12" s="16"/>
      <c r="N12" s="16"/>
      <c r="O12" s="16"/>
      <c r="P12" s="20">
        <v>131</v>
      </c>
      <c r="Q12" s="16"/>
      <c r="R12" s="15">
        <v>56</v>
      </c>
      <c r="S12" s="16">
        <v>156</v>
      </c>
      <c r="T12" s="15"/>
      <c r="U12" s="15"/>
      <c r="V12" s="16"/>
      <c r="W12" s="29"/>
      <c r="X12" s="16">
        <v>75</v>
      </c>
      <c r="Y12" s="29"/>
      <c r="Z12" s="29"/>
      <c r="AA12" s="29"/>
      <c r="AB12" s="35"/>
      <c r="AC12" s="33">
        <v>110</v>
      </c>
      <c r="AD12" s="8">
        <f t="shared" si="0"/>
        <v>590</v>
      </c>
      <c r="AE12" s="51">
        <v>3</v>
      </c>
      <c r="AF12" s="51"/>
      <c r="AG12" s="70" t="s">
        <v>936</v>
      </c>
      <c r="AH12" s="44">
        <v>4</v>
      </c>
      <c r="AI12" s="25">
        <f t="shared" si="2"/>
        <v>6</v>
      </c>
    </row>
    <row r="13" spans="1:35" x14ac:dyDescent="0.2">
      <c r="A13" s="5" t="s">
        <v>75</v>
      </c>
      <c r="B13" s="7" t="s">
        <v>13</v>
      </c>
      <c r="C13" s="7" t="s">
        <v>14</v>
      </c>
      <c r="D13" s="5" t="s">
        <v>15</v>
      </c>
      <c r="E13" s="20">
        <f>160+20+30+10</f>
        <v>220</v>
      </c>
      <c r="F13" s="9"/>
      <c r="G13" s="24">
        <v>364</v>
      </c>
      <c r="H13" s="34"/>
      <c r="I13" s="9"/>
      <c r="J13" s="20">
        <v>210</v>
      </c>
      <c r="K13" s="15"/>
      <c r="L13" s="15"/>
      <c r="M13" s="20">
        <v>288</v>
      </c>
      <c r="N13" s="16"/>
      <c r="O13" s="16"/>
      <c r="P13" s="16"/>
      <c r="Q13" s="16"/>
      <c r="R13" s="15"/>
      <c r="S13" s="16"/>
      <c r="T13" s="15"/>
      <c r="U13" s="15"/>
      <c r="V13" s="20">
        <v>244</v>
      </c>
      <c r="W13" s="29"/>
      <c r="X13" s="16">
        <v>169</v>
      </c>
      <c r="Y13" s="29"/>
      <c r="Z13" s="29"/>
      <c r="AA13" s="29"/>
      <c r="AB13" s="35"/>
      <c r="AC13" s="35"/>
      <c r="AD13" s="8">
        <f t="shared" si="0"/>
        <v>1495</v>
      </c>
      <c r="AE13" s="51">
        <v>5</v>
      </c>
      <c r="AF13" s="51">
        <v>1</v>
      </c>
      <c r="AG13" s="51"/>
      <c r="AH13" s="44">
        <f t="shared" ref="AH13:AH50" si="3">SUM(AE13:AF13)</f>
        <v>6</v>
      </c>
      <c r="AI13" s="25">
        <f t="shared" si="2"/>
        <v>6</v>
      </c>
    </row>
    <row r="14" spans="1:35" x14ac:dyDescent="0.2">
      <c r="A14" s="5" t="s">
        <v>78</v>
      </c>
      <c r="B14" s="5" t="s">
        <v>898</v>
      </c>
      <c r="C14" s="5" t="s">
        <v>899</v>
      </c>
      <c r="D14" s="5" t="s">
        <v>220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6"/>
      <c r="Y14" s="29"/>
      <c r="Z14" s="29"/>
      <c r="AA14" s="29"/>
      <c r="AB14" s="33">
        <v>80</v>
      </c>
      <c r="AC14" s="35"/>
      <c r="AD14" s="8">
        <f t="shared" si="0"/>
        <v>80</v>
      </c>
      <c r="AE14" s="51">
        <v>1</v>
      </c>
      <c r="AF14" s="51"/>
      <c r="AG14" s="51"/>
      <c r="AH14" s="44">
        <f t="shared" si="3"/>
        <v>1</v>
      </c>
      <c r="AI14" s="25">
        <f t="shared" si="2"/>
        <v>1</v>
      </c>
    </row>
    <row r="15" spans="1:35" x14ac:dyDescent="0.2">
      <c r="A15" s="5" t="s">
        <v>81</v>
      </c>
      <c r="B15" s="7" t="s">
        <v>849</v>
      </c>
      <c r="C15" s="7" t="s">
        <v>850</v>
      </c>
      <c r="D15" s="5" t="s">
        <v>170</v>
      </c>
      <c r="E15" s="5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16"/>
      <c r="Y15" s="35">
        <v>97</v>
      </c>
      <c r="Z15" s="16"/>
      <c r="AA15" s="16"/>
      <c r="AB15" s="35"/>
      <c r="AC15" s="35"/>
      <c r="AD15" s="8">
        <f t="shared" si="0"/>
        <v>97</v>
      </c>
      <c r="AE15" s="51">
        <v>0</v>
      </c>
      <c r="AF15" s="51"/>
      <c r="AG15" s="51"/>
      <c r="AH15" s="44">
        <f t="shared" si="3"/>
        <v>0</v>
      </c>
      <c r="AI15" s="25">
        <f t="shared" si="2"/>
        <v>1</v>
      </c>
    </row>
    <row r="16" spans="1:35" x14ac:dyDescent="0.2">
      <c r="A16" s="5" t="s">
        <v>84</v>
      </c>
      <c r="B16" s="7" t="s">
        <v>55</v>
      </c>
      <c r="C16" s="7" t="s">
        <v>56</v>
      </c>
      <c r="D16" s="5" t="s">
        <v>212</v>
      </c>
      <c r="E16" s="9"/>
      <c r="F16" s="9"/>
      <c r="G16" s="23"/>
      <c r="H16" s="34"/>
      <c r="I16" s="9"/>
      <c r="J16" s="6"/>
      <c r="K16" s="15"/>
      <c r="L16" s="15"/>
      <c r="M16" s="16"/>
      <c r="N16" s="16"/>
      <c r="O16" s="16"/>
      <c r="P16" s="16"/>
      <c r="Q16" s="16"/>
      <c r="R16" s="15"/>
      <c r="S16" s="16"/>
      <c r="T16" s="15">
        <v>42</v>
      </c>
      <c r="U16" s="15"/>
      <c r="V16" s="16"/>
      <c r="W16" s="29"/>
      <c r="X16" s="29"/>
      <c r="Y16" s="29"/>
      <c r="Z16" s="29"/>
      <c r="AA16" s="29"/>
      <c r="AB16" s="35"/>
      <c r="AC16" s="35"/>
      <c r="AD16" s="8">
        <f t="shared" si="0"/>
        <v>42</v>
      </c>
      <c r="AE16" s="51">
        <v>0</v>
      </c>
      <c r="AF16" s="51"/>
      <c r="AG16" s="51"/>
      <c r="AH16" s="44">
        <f t="shared" si="3"/>
        <v>0</v>
      </c>
      <c r="AI16" s="25">
        <f t="shared" si="2"/>
        <v>1</v>
      </c>
    </row>
    <row r="17" spans="1:35" x14ac:dyDescent="0.2">
      <c r="A17" s="5" t="s">
        <v>87</v>
      </c>
      <c r="B17" s="7" t="s">
        <v>705</v>
      </c>
      <c r="C17" s="7" t="s">
        <v>706</v>
      </c>
      <c r="D17" s="5" t="s">
        <v>707</v>
      </c>
      <c r="E17" s="6"/>
      <c r="F17" s="9"/>
      <c r="G17" s="23"/>
      <c r="H17" s="34"/>
      <c r="I17" s="9"/>
      <c r="J17" s="6"/>
      <c r="K17" s="15"/>
      <c r="L17" s="15"/>
      <c r="M17" s="16"/>
      <c r="N17" s="16"/>
      <c r="O17" s="16"/>
      <c r="P17" s="16"/>
      <c r="Q17" s="16"/>
      <c r="R17" s="15"/>
      <c r="S17" s="16"/>
      <c r="T17" s="15"/>
      <c r="U17" s="33">
        <v>144</v>
      </c>
      <c r="V17" s="16"/>
      <c r="W17" s="29"/>
      <c r="X17" s="29"/>
      <c r="Y17" s="29"/>
      <c r="Z17" s="29"/>
      <c r="AA17" s="29"/>
      <c r="AB17" s="35"/>
      <c r="AC17" s="35"/>
      <c r="AD17" s="8">
        <f t="shared" si="0"/>
        <v>144</v>
      </c>
      <c r="AE17" s="51">
        <v>1</v>
      </c>
      <c r="AF17" s="51"/>
      <c r="AG17" s="51"/>
      <c r="AH17" s="44">
        <f t="shared" si="3"/>
        <v>1</v>
      </c>
      <c r="AI17" s="25">
        <f t="shared" si="2"/>
        <v>1</v>
      </c>
    </row>
    <row r="18" spans="1:35" x14ac:dyDescent="0.2">
      <c r="A18" s="5" t="s">
        <v>88</v>
      </c>
      <c r="B18" s="5" t="s">
        <v>10</v>
      </c>
      <c r="C18" s="5" t="s">
        <v>11</v>
      </c>
      <c r="D18" s="5" t="s">
        <v>12</v>
      </c>
      <c r="E18" s="20">
        <f>90+30+24+10</f>
        <v>154</v>
      </c>
      <c r="F18" s="9"/>
      <c r="G18" s="23"/>
      <c r="H18" s="34"/>
      <c r="I18" s="9"/>
      <c r="J18" s="20">
        <v>128</v>
      </c>
      <c r="K18" s="15"/>
      <c r="L18" s="15"/>
      <c r="M18" s="16"/>
      <c r="N18" s="16"/>
      <c r="O18" s="16"/>
      <c r="P18" s="20">
        <v>155</v>
      </c>
      <c r="Q18" s="16"/>
      <c r="R18" s="15"/>
      <c r="S18" s="16"/>
      <c r="T18" s="15"/>
      <c r="U18" s="15"/>
      <c r="V18" s="16"/>
      <c r="W18" s="29"/>
      <c r="X18" s="29"/>
      <c r="Y18" s="29"/>
      <c r="Z18" s="29"/>
      <c r="AA18" s="29"/>
      <c r="AB18" s="35"/>
      <c r="AC18" s="35"/>
      <c r="AD18" s="8">
        <f t="shared" si="0"/>
        <v>437</v>
      </c>
      <c r="AE18" s="51">
        <v>3</v>
      </c>
      <c r="AF18" s="51"/>
      <c r="AG18" s="51"/>
      <c r="AH18" s="44">
        <f t="shared" si="3"/>
        <v>3</v>
      </c>
      <c r="AI18" s="25">
        <f t="shared" si="2"/>
        <v>3</v>
      </c>
    </row>
    <row r="19" spans="1:35" x14ac:dyDescent="0.2">
      <c r="A19" s="5" t="s">
        <v>89</v>
      </c>
      <c r="B19" s="5" t="s">
        <v>16</v>
      </c>
      <c r="C19" s="5" t="s">
        <v>17</v>
      </c>
      <c r="D19" s="5" t="s">
        <v>18</v>
      </c>
      <c r="E19" s="20">
        <f>60+18+30+10</f>
        <v>118</v>
      </c>
      <c r="F19" s="9"/>
      <c r="G19" s="24">
        <v>196.5</v>
      </c>
      <c r="H19" s="34"/>
      <c r="I19" s="9"/>
      <c r="J19" s="6"/>
      <c r="K19" s="15"/>
      <c r="L19" s="15"/>
      <c r="M19" s="20">
        <v>110</v>
      </c>
      <c r="N19" s="16"/>
      <c r="O19" s="33">
        <v>178</v>
      </c>
      <c r="P19" s="16"/>
      <c r="Q19" s="16"/>
      <c r="R19" s="15"/>
      <c r="S19" s="16"/>
      <c r="T19" s="15"/>
      <c r="U19" s="15"/>
      <c r="V19" s="16"/>
      <c r="W19" s="24">
        <v>140</v>
      </c>
      <c r="X19" s="29"/>
      <c r="Y19" s="29"/>
      <c r="Z19" s="29"/>
      <c r="AA19" s="29"/>
      <c r="AB19" s="35"/>
      <c r="AC19" s="35"/>
      <c r="AD19" s="8">
        <f t="shared" si="0"/>
        <v>742.5</v>
      </c>
      <c r="AE19" s="51">
        <v>5</v>
      </c>
      <c r="AF19" s="51">
        <v>1</v>
      </c>
      <c r="AG19" s="51"/>
      <c r="AH19" s="44">
        <f t="shared" si="3"/>
        <v>6</v>
      </c>
      <c r="AI19" s="25">
        <f t="shared" si="2"/>
        <v>5</v>
      </c>
    </row>
    <row r="20" spans="1:35" x14ac:dyDescent="0.2">
      <c r="A20" s="5" t="s">
        <v>90</v>
      </c>
      <c r="B20" s="5" t="s">
        <v>19</v>
      </c>
      <c r="C20" s="5" t="s">
        <v>20</v>
      </c>
      <c r="D20" s="5" t="s">
        <v>21</v>
      </c>
      <c r="E20" s="20">
        <f>5+30+10+4</f>
        <v>49</v>
      </c>
      <c r="F20" s="7"/>
      <c r="G20" s="23"/>
      <c r="H20" s="34"/>
      <c r="I20" s="9">
        <v>94</v>
      </c>
      <c r="J20" s="20">
        <v>55</v>
      </c>
      <c r="K20" s="15"/>
      <c r="L20" s="15"/>
      <c r="M20" s="20">
        <v>53</v>
      </c>
      <c r="N20" s="16"/>
      <c r="O20" s="16"/>
      <c r="P20" s="16"/>
      <c r="Q20" s="16"/>
      <c r="R20" s="15"/>
      <c r="S20" s="16"/>
      <c r="T20" s="15">
        <v>54</v>
      </c>
      <c r="U20" s="15"/>
      <c r="V20" s="16"/>
      <c r="W20" s="29"/>
      <c r="X20" s="29"/>
      <c r="Y20" s="35">
        <v>146</v>
      </c>
      <c r="Z20" s="29"/>
      <c r="AA20" s="33">
        <v>142</v>
      </c>
      <c r="AB20" s="35"/>
      <c r="AC20" s="35"/>
      <c r="AD20" s="8">
        <f t="shared" si="0"/>
        <v>593</v>
      </c>
      <c r="AE20" s="51">
        <v>4</v>
      </c>
      <c r="AF20" s="51"/>
      <c r="AG20" s="51"/>
      <c r="AH20" s="44">
        <f t="shared" si="3"/>
        <v>4</v>
      </c>
      <c r="AI20" s="25">
        <f t="shared" si="2"/>
        <v>7</v>
      </c>
    </row>
    <row r="21" spans="1:35" x14ac:dyDescent="0.2">
      <c r="A21" s="5" t="s">
        <v>93</v>
      </c>
      <c r="B21" s="5" t="s">
        <v>276</v>
      </c>
      <c r="C21" s="5" t="s">
        <v>277</v>
      </c>
      <c r="D21" s="5" t="s">
        <v>220</v>
      </c>
      <c r="E21" s="6"/>
      <c r="F21" s="9">
        <v>42</v>
      </c>
      <c r="G21" s="24">
        <v>99</v>
      </c>
      <c r="H21" s="34"/>
      <c r="I21" s="9"/>
      <c r="J21" s="20">
        <v>63</v>
      </c>
      <c r="K21" s="15"/>
      <c r="L21" s="15">
        <v>70</v>
      </c>
      <c r="M21" s="20">
        <v>86</v>
      </c>
      <c r="N21" s="16"/>
      <c r="O21" s="16"/>
      <c r="P21" s="20">
        <v>83</v>
      </c>
      <c r="Q21" s="35">
        <v>174</v>
      </c>
      <c r="R21" s="15"/>
      <c r="S21" s="35"/>
      <c r="T21" s="15"/>
      <c r="U21" s="15"/>
      <c r="V21" s="20">
        <v>144</v>
      </c>
      <c r="W21" s="24">
        <v>101</v>
      </c>
      <c r="X21" s="29"/>
      <c r="Y21" s="29"/>
      <c r="Z21" s="29"/>
      <c r="AA21" s="29"/>
      <c r="AB21" s="33">
        <v>148</v>
      </c>
      <c r="AC21" s="35"/>
      <c r="AD21" s="8">
        <f t="shared" si="0"/>
        <v>1010</v>
      </c>
      <c r="AE21" s="51">
        <v>7</v>
      </c>
      <c r="AF21" s="51"/>
      <c r="AG21" s="51"/>
      <c r="AH21" s="44">
        <f t="shared" si="3"/>
        <v>7</v>
      </c>
      <c r="AI21" s="25">
        <f t="shared" si="2"/>
        <v>10</v>
      </c>
    </row>
    <row r="22" spans="1:35" x14ac:dyDescent="0.2">
      <c r="A22" s="5" t="s">
        <v>94</v>
      </c>
      <c r="B22" s="5" t="s">
        <v>269</v>
      </c>
      <c r="C22" s="5" t="s">
        <v>270</v>
      </c>
      <c r="D22" s="5" t="s">
        <v>271</v>
      </c>
      <c r="E22" s="6"/>
      <c r="F22" s="9">
        <v>98</v>
      </c>
      <c r="G22" s="24">
        <v>235.5</v>
      </c>
      <c r="H22" s="34"/>
      <c r="I22" s="9"/>
      <c r="J22" s="20">
        <v>75</v>
      </c>
      <c r="K22" s="15"/>
      <c r="L22" s="15"/>
      <c r="M22" s="20">
        <v>134</v>
      </c>
      <c r="N22" s="16"/>
      <c r="O22" s="16"/>
      <c r="P22" s="16"/>
      <c r="Q22" s="16"/>
      <c r="R22" s="15"/>
      <c r="S22" s="16"/>
      <c r="T22" s="15"/>
      <c r="U22" s="15"/>
      <c r="V22" s="16"/>
      <c r="W22" s="24">
        <v>159.5</v>
      </c>
      <c r="X22" s="16">
        <v>123</v>
      </c>
      <c r="Y22" s="29"/>
      <c r="Z22" s="29"/>
      <c r="AA22" s="29"/>
      <c r="AB22" s="35"/>
      <c r="AC22" s="35"/>
      <c r="AD22" s="8">
        <f t="shared" si="0"/>
        <v>825</v>
      </c>
      <c r="AE22" s="51">
        <v>4</v>
      </c>
      <c r="AF22" s="51">
        <v>1</v>
      </c>
      <c r="AG22" s="51"/>
      <c r="AH22" s="44">
        <f t="shared" si="3"/>
        <v>5</v>
      </c>
      <c r="AI22" s="25">
        <f t="shared" si="2"/>
        <v>6</v>
      </c>
    </row>
    <row r="23" spans="1:35" x14ac:dyDescent="0.2">
      <c r="A23" s="5" t="s">
        <v>95</v>
      </c>
      <c r="B23" s="7" t="s">
        <v>455</v>
      </c>
      <c r="C23" s="7" t="s">
        <v>456</v>
      </c>
      <c r="D23" s="5" t="s">
        <v>12</v>
      </c>
      <c r="E23" s="9"/>
      <c r="F23" s="9"/>
      <c r="G23" s="23"/>
      <c r="H23" s="34"/>
      <c r="I23" s="9"/>
      <c r="J23" s="20">
        <v>73</v>
      </c>
      <c r="K23" s="15"/>
      <c r="L23" s="15"/>
      <c r="M23" s="20">
        <v>122</v>
      </c>
      <c r="N23" s="16"/>
      <c r="O23" s="16"/>
      <c r="P23" s="16"/>
      <c r="Q23" s="16"/>
      <c r="R23" s="15"/>
      <c r="S23" s="16"/>
      <c r="T23" s="15"/>
      <c r="U23" s="15"/>
      <c r="V23" s="16"/>
      <c r="W23" s="29"/>
      <c r="X23" s="29"/>
      <c r="Y23" s="53"/>
      <c r="Z23" s="29"/>
      <c r="AA23" s="29"/>
      <c r="AB23" s="35"/>
      <c r="AC23" s="35"/>
      <c r="AD23" s="8">
        <f t="shared" si="0"/>
        <v>195</v>
      </c>
      <c r="AE23" s="51">
        <v>2</v>
      </c>
      <c r="AF23" s="51"/>
      <c r="AG23" s="51"/>
      <c r="AH23" s="44">
        <f t="shared" si="3"/>
        <v>2</v>
      </c>
      <c r="AI23" s="25">
        <f t="shared" si="2"/>
        <v>2</v>
      </c>
    </row>
    <row r="24" spans="1:35" x14ac:dyDescent="0.2">
      <c r="A24" s="5" t="s">
        <v>96</v>
      </c>
      <c r="B24" s="7" t="s">
        <v>760</v>
      </c>
      <c r="C24" s="7" t="s">
        <v>761</v>
      </c>
      <c r="D24" s="5" t="s">
        <v>218</v>
      </c>
      <c r="E24" s="9"/>
      <c r="F24" s="9"/>
      <c r="G24" s="23"/>
      <c r="H24" s="34"/>
      <c r="I24" s="9"/>
      <c r="J24" s="9"/>
      <c r="K24" s="9"/>
      <c r="L24" s="9"/>
      <c r="M24" s="9"/>
      <c r="N24" s="16"/>
      <c r="O24" s="16"/>
      <c r="P24" s="16"/>
      <c r="Q24" s="16"/>
      <c r="R24" s="15"/>
      <c r="S24" s="16"/>
      <c r="T24" s="15"/>
      <c r="U24" s="15"/>
      <c r="V24" s="16"/>
      <c r="W24" s="24">
        <v>366</v>
      </c>
      <c r="X24" s="29"/>
      <c r="Y24" s="29"/>
      <c r="Z24" s="29"/>
      <c r="AA24" s="29"/>
      <c r="AB24" s="35"/>
      <c r="AC24" s="35"/>
      <c r="AD24" s="8">
        <f t="shared" si="0"/>
        <v>366</v>
      </c>
      <c r="AE24" s="51">
        <v>1</v>
      </c>
      <c r="AF24" s="51"/>
      <c r="AG24" s="61" t="s">
        <v>936</v>
      </c>
      <c r="AH24" s="44">
        <f t="shared" si="3"/>
        <v>1</v>
      </c>
      <c r="AI24" s="25">
        <f t="shared" si="2"/>
        <v>1</v>
      </c>
    </row>
    <row r="25" spans="1:35" x14ac:dyDescent="0.2">
      <c r="A25" s="5" t="s">
        <v>97</v>
      </c>
      <c r="B25" s="7" t="s">
        <v>61</v>
      </c>
      <c r="C25" s="7" t="s">
        <v>689</v>
      </c>
      <c r="D25" s="7" t="s">
        <v>31</v>
      </c>
      <c r="E25" s="9"/>
      <c r="F25" s="9"/>
      <c r="G25" s="23"/>
      <c r="H25" s="34"/>
      <c r="I25" s="9"/>
      <c r="J25" s="6"/>
      <c r="K25" s="15"/>
      <c r="L25" s="15"/>
      <c r="M25" s="16"/>
      <c r="N25" s="16"/>
      <c r="O25" s="16"/>
      <c r="P25" s="16"/>
      <c r="Q25" s="16"/>
      <c r="R25" s="15"/>
      <c r="S25" s="16">
        <v>110</v>
      </c>
      <c r="T25" s="15"/>
      <c r="U25" s="15"/>
      <c r="V25" s="16"/>
      <c r="W25" s="29"/>
      <c r="X25" s="29"/>
      <c r="Y25" s="29"/>
      <c r="Z25" s="29"/>
      <c r="AA25" s="29"/>
      <c r="AB25" s="35"/>
      <c r="AC25" s="35"/>
      <c r="AD25" s="8">
        <f t="shared" si="0"/>
        <v>110</v>
      </c>
      <c r="AE25" s="51">
        <v>0</v>
      </c>
      <c r="AF25" s="51"/>
      <c r="AG25" s="51"/>
      <c r="AH25" s="44">
        <f t="shared" si="3"/>
        <v>0</v>
      </c>
      <c r="AI25" s="25">
        <f t="shared" si="2"/>
        <v>1</v>
      </c>
    </row>
    <row r="26" spans="1:35" x14ac:dyDescent="0.2">
      <c r="A26" s="5" t="s">
        <v>98</v>
      </c>
      <c r="B26" s="7" t="s">
        <v>541</v>
      </c>
      <c r="C26" s="7" t="s">
        <v>542</v>
      </c>
      <c r="D26" s="7" t="s">
        <v>543</v>
      </c>
      <c r="E26" s="6"/>
      <c r="F26" s="9"/>
      <c r="G26" s="23"/>
      <c r="H26" s="34"/>
      <c r="I26" s="9"/>
      <c r="J26" s="6"/>
      <c r="K26" s="15">
        <v>42</v>
      </c>
      <c r="L26" s="15"/>
      <c r="M26" s="16"/>
      <c r="N26" s="16"/>
      <c r="O26" s="16"/>
      <c r="P26" s="16"/>
      <c r="Q26" s="16"/>
      <c r="R26" s="15"/>
      <c r="S26" s="16"/>
      <c r="T26" s="15"/>
      <c r="U26" s="15"/>
      <c r="V26" s="16"/>
      <c r="W26" s="29"/>
      <c r="X26" s="29"/>
      <c r="Y26" s="29"/>
      <c r="Z26" s="29"/>
      <c r="AA26" s="29"/>
      <c r="AB26" s="35"/>
      <c r="AC26" s="35"/>
      <c r="AD26" s="8">
        <f t="shared" si="0"/>
        <v>42</v>
      </c>
      <c r="AE26" s="51">
        <v>0</v>
      </c>
      <c r="AF26" s="51"/>
      <c r="AG26" s="51"/>
      <c r="AH26" s="44">
        <f t="shared" si="3"/>
        <v>0</v>
      </c>
      <c r="AI26" s="25">
        <f t="shared" si="2"/>
        <v>1</v>
      </c>
    </row>
    <row r="27" spans="1:35" x14ac:dyDescent="0.2">
      <c r="A27" s="5" t="s">
        <v>99</v>
      </c>
      <c r="B27" s="7" t="s">
        <v>690</v>
      </c>
      <c r="C27" s="7" t="s">
        <v>691</v>
      </c>
      <c r="D27" s="5" t="s">
        <v>242</v>
      </c>
      <c r="E27" s="9"/>
      <c r="F27" s="9"/>
      <c r="G27" s="23"/>
      <c r="H27" s="34"/>
      <c r="I27" s="9"/>
      <c r="J27" s="6"/>
      <c r="K27" s="15"/>
      <c r="L27" s="15"/>
      <c r="M27" s="16"/>
      <c r="N27" s="16"/>
      <c r="O27" s="16"/>
      <c r="P27" s="16"/>
      <c r="Q27" s="16"/>
      <c r="R27" s="15"/>
      <c r="S27" s="16"/>
      <c r="T27" s="15">
        <v>30</v>
      </c>
      <c r="U27" s="15"/>
      <c r="V27" s="16"/>
      <c r="W27" s="29"/>
      <c r="X27" s="29"/>
      <c r="Y27" s="29"/>
      <c r="Z27" s="29"/>
      <c r="AA27" s="29"/>
      <c r="AB27" s="35"/>
      <c r="AC27" s="35"/>
      <c r="AD27" s="8">
        <f t="shared" si="0"/>
        <v>30</v>
      </c>
      <c r="AE27" s="51">
        <v>0</v>
      </c>
      <c r="AF27" s="51"/>
      <c r="AG27" s="51"/>
      <c r="AH27" s="44">
        <f t="shared" si="3"/>
        <v>0</v>
      </c>
      <c r="AI27" s="25">
        <f t="shared" si="2"/>
        <v>1</v>
      </c>
    </row>
    <row r="28" spans="1:35" x14ac:dyDescent="0.2">
      <c r="A28" s="5" t="s">
        <v>100</v>
      </c>
      <c r="B28" s="7" t="s">
        <v>578</v>
      </c>
      <c r="C28" s="7" t="s">
        <v>579</v>
      </c>
      <c r="D28" s="5" t="s">
        <v>340</v>
      </c>
      <c r="E28" s="9"/>
      <c r="F28" s="9"/>
      <c r="G28" s="23"/>
      <c r="H28" s="34"/>
      <c r="I28" s="9"/>
      <c r="J28" s="9"/>
      <c r="K28" s="15"/>
      <c r="L28" s="15"/>
      <c r="M28" s="16"/>
      <c r="N28" s="16"/>
      <c r="O28" s="33">
        <v>114</v>
      </c>
      <c r="P28" s="16"/>
      <c r="Q28" s="16"/>
      <c r="R28" s="15"/>
      <c r="S28" s="16"/>
      <c r="T28" s="15"/>
      <c r="U28" s="15"/>
      <c r="V28" s="20">
        <v>57</v>
      </c>
      <c r="W28" s="29"/>
      <c r="X28" s="29"/>
      <c r="Y28" s="29"/>
      <c r="Z28" s="29"/>
      <c r="AA28" s="29"/>
      <c r="AB28" s="35"/>
      <c r="AC28" s="35"/>
      <c r="AD28" s="8">
        <f t="shared" si="0"/>
        <v>171</v>
      </c>
      <c r="AE28" s="51">
        <v>2</v>
      </c>
      <c r="AF28" s="51"/>
      <c r="AG28" s="51"/>
      <c r="AH28" s="44">
        <f t="shared" si="3"/>
        <v>2</v>
      </c>
      <c r="AI28" s="25">
        <f t="shared" si="2"/>
        <v>2</v>
      </c>
    </row>
    <row r="29" spans="1:35" x14ac:dyDescent="0.2">
      <c r="A29" s="5" t="s">
        <v>283</v>
      </c>
      <c r="B29" s="7" t="s">
        <v>413</v>
      </c>
      <c r="C29" s="7" t="s">
        <v>414</v>
      </c>
      <c r="D29" s="5" t="s">
        <v>132</v>
      </c>
      <c r="E29" s="9"/>
      <c r="F29" s="9"/>
      <c r="G29" s="23"/>
      <c r="H29" s="34"/>
      <c r="I29" s="9">
        <v>50</v>
      </c>
      <c r="J29" s="20">
        <v>45</v>
      </c>
      <c r="K29" s="15"/>
      <c r="L29" s="15"/>
      <c r="M29" s="20">
        <v>45</v>
      </c>
      <c r="N29" s="16"/>
      <c r="O29" s="16"/>
      <c r="P29" s="16"/>
      <c r="Q29" s="16"/>
      <c r="R29" s="15"/>
      <c r="S29" s="16"/>
      <c r="T29" s="15"/>
      <c r="U29" s="15"/>
      <c r="V29" s="20">
        <v>45</v>
      </c>
      <c r="W29" s="24">
        <v>52</v>
      </c>
      <c r="X29" s="29"/>
      <c r="Y29" s="33">
        <v>87.5</v>
      </c>
      <c r="Z29" s="29"/>
      <c r="AA29" s="29"/>
      <c r="AB29" s="35"/>
      <c r="AC29" s="35"/>
      <c r="AD29" s="8">
        <f t="shared" si="0"/>
        <v>324.5</v>
      </c>
      <c r="AE29" s="51">
        <v>5</v>
      </c>
      <c r="AF29" s="51"/>
      <c r="AG29" s="51"/>
      <c r="AH29" s="44">
        <f t="shared" si="3"/>
        <v>5</v>
      </c>
      <c r="AI29" s="25">
        <f t="shared" si="2"/>
        <v>6</v>
      </c>
    </row>
    <row r="30" spans="1:35" x14ac:dyDescent="0.2">
      <c r="A30" s="5" t="s">
        <v>284</v>
      </c>
      <c r="B30" s="5" t="s">
        <v>900</v>
      </c>
      <c r="C30" s="5" t="s">
        <v>901</v>
      </c>
      <c r="D30" s="5" t="s">
        <v>6</v>
      </c>
      <c r="E30" s="9"/>
      <c r="F30" s="9"/>
      <c r="G30" s="23"/>
      <c r="H30" s="34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29"/>
      <c r="AB30" s="35"/>
      <c r="AC30" s="33">
        <v>174</v>
      </c>
      <c r="AD30" s="8">
        <f t="shared" si="0"/>
        <v>174</v>
      </c>
      <c r="AE30" s="51">
        <v>1</v>
      </c>
      <c r="AF30" s="51"/>
      <c r="AG30" s="61" t="s">
        <v>936</v>
      </c>
      <c r="AH30" s="44">
        <f t="shared" si="3"/>
        <v>1</v>
      </c>
      <c r="AI30" s="25">
        <f t="shared" si="2"/>
        <v>1</v>
      </c>
    </row>
    <row r="31" spans="1:35" x14ac:dyDescent="0.2">
      <c r="A31" s="5" t="s">
        <v>308</v>
      </c>
      <c r="B31" s="5" t="s">
        <v>22</v>
      </c>
      <c r="C31" s="5" t="s">
        <v>23</v>
      </c>
      <c r="D31" s="5" t="s">
        <v>12</v>
      </c>
      <c r="E31" s="20">
        <f>5+30+10+8</f>
        <v>53</v>
      </c>
      <c r="F31" s="9"/>
      <c r="G31" s="23"/>
      <c r="H31" s="34"/>
      <c r="I31" s="9"/>
      <c r="J31" s="6"/>
      <c r="K31" s="15"/>
      <c r="L31" s="15"/>
      <c r="M31" s="16"/>
      <c r="N31" s="16"/>
      <c r="O31" s="16"/>
      <c r="P31" s="16"/>
      <c r="Q31" s="16"/>
      <c r="R31" s="15"/>
      <c r="S31" s="16"/>
      <c r="T31" s="15"/>
      <c r="U31" s="15"/>
      <c r="V31" s="16"/>
      <c r="W31" s="29"/>
      <c r="X31" s="29"/>
      <c r="Y31" s="29"/>
      <c r="Z31" s="29"/>
      <c r="AA31" s="29"/>
      <c r="AB31" s="35"/>
      <c r="AC31" s="35"/>
      <c r="AD31" s="8">
        <f t="shared" si="0"/>
        <v>53</v>
      </c>
      <c r="AE31" s="51">
        <v>1</v>
      </c>
      <c r="AF31" s="51"/>
      <c r="AG31" s="51"/>
      <c r="AH31" s="44">
        <f t="shared" si="3"/>
        <v>1</v>
      </c>
      <c r="AI31" s="25">
        <f t="shared" si="2"/>
        <v>1</v>
      </c>
    </row>
    <row r="32" spans="1:35" x14ac:dyDescent="0.2">
      <c r="A32" s="5" t="s">
        <v>309</v>
      </c>
      <c r="B32" s="7" t="s">
        <v>292</v>
      </c>
      <c r="C32" s="7" t="s">
        <v>293</v>
      </c>
      <c r="D32" s="5" t="s">
        <v>294</v>
      </c>
      <c r="E32" s="6"/>
      <c r="F32" s="9"/>
      <c r="G32" s="24">
        <v>216</v>
      </c>
      <c r="H32" s="34"/>
      <c r="I32" s="9"/>
      <c r="J32" s="6"/>
      <c r="K32" s="15"/>
      <c r="L32" s="15"/>
      <c r="M32" s="20">
        <v>158</v>
      </c>
      <c r="N32" s="16"/>
      <c r="O32" s="16"/>
      <c r="P32" s="20">
        <v>119</v>
      </c>
      <c r="Q32" s="16"/>
      <c r="R32" s="15"/>
      <c r="S32" s="16"/>
      <c r="T32" s="15"/>
      <c r="U32" s="15"/>
      <c r="V32" s="16"/>
      <c r="W32" s="29"/>
      <c r="X32" s="29"/>
      <c r="Y32" s="29"/>
      <c r="Z32" s="29"/>
      <c r="AA32" s="29"/>
      <c r="AB32" s="35"/>
      <c r="AC32" s="35"/>
      <c r="AD32" s="8">
        <f t="shared" si="0"/>
        <v>493</v>
      </c>
      <c r="AE32" s="51">
        <v>3</v>
      </c>
      <c r="AF32" s="51"/>
      <c r="AG32" s="61" t="s">
        <v>936</v>
      </c>
      <c r="AH32" s="44">
        <f t="shared" si="3"/>
        <v>3</v>
      </c>
      <c r="AI32" s="25">
        <f t="shared" si="2"/>
        <v>3</v>
      </c>
    </row>
    <row r="33" spans="1:35" x14ac:dyDescent="0.2">
      <c r="A33" s="5" t="s">
        <v>310</v>
      </c>
      <c r="B33" s="5" t="s">
        <v>24</v>
      </c>
      <c r="C33" s="5" t="s">
        <v>25</v>
      </c>
      <c r="D33" s="5" t="s">
        <v>12</v>
      </c>
      <c r="E33" s="20">
        <f>200+30+32+10</f>
        <v>272</v>
      </c>
      <c r="F33" s="9"/>
      <c r="G33" s="23"/>
      <c r="H33" s="34"/>
      <c r="I33" s="9"/>
      <c r="J33" s="20">
        <v>252</v>
      </c>
      <c r="K33" s="15"/>
      <c r="L33" s="15"/>
      <c r="M33" s="16"/>
      <c r="N33" s="16"/>
      <c r="O33" s="16"/>
      <c r="P33" s="20">
        <v>261</v>
      </c>
      <c r="Q33" s="16"/>
      <c r="R33" s="15"/>
      <c r="S33" s="16"/>
      <c r="T33" s="15"/>
      <c r="U33" s="15"/>
      <c r="V33" s="20">
        <v>286</v>
      </c>
      <c r="W33" s="29"/>
      <c r="X33" s="29"/>
      <c r="Y33" s="29"/>
      <c r="Z33" s="29"/>
      <c r="AA33" s="29"/>
      <c r="AB33" s="35"/>
      <c r="AC33" s="35"/>
      <c r="AD33" s="8">
        <f t="shared" si="0"/>
        <v>1071</v>
      </c>
      <c r="AE33" s="51">
        <v>4</v>
      </c>
      <c r="AF33" s="51">
        <v>1</v>
      </c>
      <c r="AG33" s="51"/>
      <c r="AH33" s="44">
        <f t="shared" si="3"/>
        <v>5</v>
      </c>
      <c r="AI33" s="25">
        <f t="shared" si="2"/>
        <v>4</v>
      </c>
    </row>
    <row r="34" spans="1:35" x14ac:dyDescent="0.2">
      <c r="A34" s="5" t="s">
        <v>341</v>
      </c>
      <c r="B34" s="7" t="s">
        <v>459</v>
      </c>
      <c r="C34" s="7" t="s">
        <v>460</v>
      </c>
      <c r="D34" s="5" t="s">
        <v>200</v>
      </c>
      <c r="E34" s="9"/>
      <c r="F34" s="9"/>
      <c r="G34" s="23">
        <v>214.5</v>
      </c>
      <c r="H34" s="34"/>
      <c r="I34" s="9"/>
      <c r="J34" s="20">
        <v>45</v>
      </c>
      <c r="K34" s="15"/>
      <c r="L34" s="15"/>
      <c r="M34" s="16"/>
      <c r="N34" s="16"/>
      <c r="O34" s="16"/>
      <c r="P34" s="20">
        <v>40</v>
      </c>
      <c r="Q34" s="33">
        <v>110</v>
      </c>
      <c r="R34" s="15"/>
      <c r="S34" s="16"/>
      <c r="T34" s="15"/>
      <c r="U34" s="15"/>
      <c r="V34" s="20">
        <v>45</v>
      </c>
      <c r="W34" s="24">
        <v>52</v>
      </c>
      <c r="X34" s="29"/>
      <c r="Y34" s="29"/>
      <c r="Z34" s="29"/>
      <c r="AA34" s="29"/>
      <c r="AB34" s="35"/>
      <c r="AC34" s="35"/>
      <c r="AD34" s="8">
        <f t="shared" si="0"/>
        <v>506.5</v>
      </c>
      <c r="AE34" s="51">
        <v>5</v>
      </c>
      <c r="AF34" s="51">
        <v>1</v>
      </c>
      <c r="AG34" s="51"/>
      <c r="AH34" s="44">
        <f t="shared" si="3"/>
        <v>6</v>
      </c>
      <c r="AI34" s="25">
        <f t="shared" si="2"/>
        <v>6</v>
      </c>
    </row>
    <row r="35" spans="1:35" x14ac:dyDescent="0.2">
      <c r="A35" s="5" t="s">
        <v>342</v>
      </c>
      <c r="B35" s="5" t="s">
        <v>26</v>
      </c>
      <c r="C35" s="5" t="s">
        <v>27</v>
      </c>
      <c r="D35" s="5" t="s">
        <v>28</v>
      </c>
      <c r="E35" s="20">
        <f>5+30+10+2</f>
        <v>47</v>
      </c>
      <c r="F35" s="9"/>
      <c r="G35" s="23"/>
      <c r="H35" s="34"/>
      <c r="I35" s="9">
        <v>72</v>
      </c>
      <c r="J35" s="20">
        <v>55</v>
      </c>
      <c r="K35" s="15"/>
      <c r="L35" s="15"/>
      <c r="M35" s="20">
        <v>53</v>
      </c>
      <c r="N35" s="16"/>
      <c r="O35" s="16"/>
      <c r="P35" s="16"/>
      <c r="Q35" s="16"/>
      <c r="R35" s="15">
        <v>20</v>
      </c>
      <c r="S35" s="16">
        <v>122</v>
      </c>
      <c r="T35" s="15"/>
      <c r="U35" s="15"/>
      <c r="V35" s="20">
        <v>51</v>
      </c>
      <c r="W35" s="29"/>
      <c r="X35" s="29"/>
      <c r="Y35" s="35">
        <v>114</v>
      </c>
      <c r="Z35" s="29"/>
      <c r="AA35" s="29"/>
      <c r="AB35" s="33">
        <v>89.5</v>
      </c>
      <c r="AC35" s="35"/>
      <c r="AD35" s="8">
        <f t="shared" si="0"/>
        <v>623.5</v>
      </c>
      <c r="AE35" s="51">
        <v>5</v>
      </c>
      <c r="AF35" s="51"/>
      <c r="AG35" s="51"/>
      <c r="AH35" s="44">
        <f t="shared" si="3"/>
        <v>5</v>
      </c>
      <c r="AI35" s="25">
        <f t="shared" si="2"/>
        <v>9</v>
      </c>
    </row>
    <row r="36" spans="1:35" x14ac:dyDescent="0.2">
      <c r="A36" s="5" t="s">
        <v>343</v>
      </c>
      <c r="B36" s="5" t="s">
        <v>272</v>
      </c>
      <c r="C36" s="5" t="s">
        <v>273</v>
      </c>
      <c r="D36" s="5" t="s">
        <v>15</v>
      </c>
      <c r="E36" s="6"/>
      <c r="F36" s="9">
        <v>76</v>
      </c>
      <c r="G36" s="24">
        <v>177</v>
      </c>
      <c r="H36" s="34"/>
      <c r="I36" s="9"/>
      <c r="J36" s="6"/>
      <c r="K36" s="15"/>
      <c r="L36" s="15"/>
      <c r="M36" s="16"/>
      <c r="N36" s="16"/>
      <c r="O36" s="16"/>
      <c r="P36" s="16"/>
      <c r="Q36" s="16"/>
      <c r="R36" s="15"/>
      <c r="S36" s="16"/>
      <c r="T36" s="15"/>
      <c r="U36" s="15"/>
      <c r="V36" s="16"/>
      <c r="W36" s="29"/>
      <c r="X36" s="29"/>
      <c r="Y36" s="29"/>
      <c r="Z36" s="29"/>
      <c r="AA36" s="29"/>
      <c r="AB36" s="35"/>
      <c r="AC36" s="35"/>
      <c r="AD36" s="8">
        <f t="shared" ref="AD36:AD67" si="4">SUM(E36:AC36)</f>
        <v>253</v>
      </c>
      <c r="AE36" s="51">
        <v>1</v>
      </c>
      <c r="AF36" s="51"/>
      <c r="AG36" s="51"/>
      <c r="AH36" s="44">
        <f t="shared" si="3"/>
        <v>1</v>
      </c>
      <c r="AI36" s="25">
        <f t="shared" ref="AI36:AI67" si="5">COUNTA(E36:AC36)</f>
        <v>2</v>
      </c>
    </row>
    <row r="37" spans="1:35" x14ac:dyDescent="0.2">
      <c r="A37" s="5" t="s">
        <v>344</v>
      </c>
      <c r="B37" s="7" t="s">
        <v>272</v>
      </c>
      <c r="C37" s="7" t="s">
        <v>838</v>
      </c>
      <c r="D37" s="5" t="s">
        <v>15</v>
      </c>
      <c r="E37" s="5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16">
        <v>99</v>
      </c>
      <c r="Y37" s="29"/>
      <c r="Z37" s="33">
        <v>116</v>
      </c>
      <c r="AA37" s="16"/>
      <c r="AB37" s="35"/>
      <c r="AC37" s="35"/>
      <c r="AD37" s="8">
        <f t="shared" si="4"/>
        <v>215</v>
      </c>
      <c r="AE37" s="51">
        <v>1</v>
      </c>
      <c r="AF37" s="51"/>
      <c r="AG37" s="61" t="s">
        <v>936</v>
      </c>
      <c r="AH37" s="44">
        <f t="shared" si="3"/>
        <v>1</v>
      </c>
      <c r="AI37" s="25">
        <f t="shared" si="5"/>
        <v>2</v>
      </c>
    </row>
    <row r="38" spans="1:35" x14ac:dyDescent="0.2">
      <c r="A38" s="5" t="s">
        <v>345</v>
      </c>
      <c r="B38" s="5" t="s">
        <v>29</v>
      </c>
      <c r="C38" s="5" t="s">
        <v>30</v>
      </c>
      <c r="D38" s="5" t="s">
        <v>31</v>
      </c>
      <c r="E38" s="20">
        <f>40+30+10+14</f>
        <v>94</v>
      </c>
      <c r="F38" s="9"/>
      <c r="G38" s="24">
        <v>155.5</v>
      </c>
      <c r="H38" s="34"/>
      <c r="I38" s="9"/>
      <c r="J38" s="20">
        <v>69</v>
      </c>
      <c r="K38" s="15"/>
      <c r="L38" s="15"/>
      <c r="M38" s="16"/>
      <c r="N38" s="16"/>
      <c r="O38" s="16"/>
      <c r="P38" s="16"/>
      <c r="Q38" s="16"/>
      <c r="R38" s="15">
        <v>78</v>
      </c>
      <c r="S38" s="16">
        <v>198</v>
      </c>
      <c r="T38" s="15"/>
      <c r="U38" s="15"/>
      <c r="V38" s="16"/>
      <c r="W38" s="24">
        <v>120.5</v>
      </c>
      <c r="X38" s="29"/>
      <c r="Y38" s="29"/>
      <c r="Z38" s="29"/>
      <c r="AA38" s="29"/>
      <c r="AB38" s="33">
        <v>180</v>
      </c>
      <c r="AC38" s="35"/>
      <c r="AD38" s="8">
        <f t="shared" si="4"/>
        <v>895</v>
      </c>
      <c r="AE38" s="51">
        <v>5</v>
      </c>
      <c r="AF38" s="51"/>
      <c r="AG38" s="51"/>
      <c r="AH38" s="44">
        <f t="shared" si="3"/>
        <v>5</v>
      </c>
      <c r="AI38" s="25">
        <f t="shared" si="5"/>
        <v>7</v>
      </c>
    </row>
    <row r="39" spans="1:35" x14ac:dyDescent="0.2">
      <c r="A39" s="5" t="s">
        <v>346</v>
      </c>
      <c r="B39" s="7" t="s">
        <v>533</v>
      </c>
      <c r="C39" s="7" t="s">
        <v>534</v>
      </c>
      <c r="D39" s="7" t="s">
        <v>535</v>
      </c>
      <c r="E39" s="6"/>
      <c r="F39" s="9"/>
      <c r="G39" s="23"/>
      <c r="H39" s="34"/>
      <c r="I39" s="9"/>
      <c r="J39" s="6"/>
      <c r="K39" s="15">
        <v>98</v>
      </c>
      <c r="L39" s="15"/>
      <c r="M39" s="20">
        <v>53</v>
      </c>
      <c r="N39" s="16"/>
      <c r="O39" s="16"/>
      <c r="P39" s="16"/>
      <c r="Q39" s="16"/>
      <c r="R39" s="15"/>
      <c r="S39" s="16"/>
      <c r="T39" s="15"/>
      <c r="U39" s="15"/>
      <c r="V39" s="16"/>
      <c r="W39" s="29"/>
      <c r="X39" s="29"/>
      <c r="Y39" s="29"/>
      <c r="Z39" s="29"/>
      <c r="AA39" s="29"/>
      <c r="AB39" s="35"/>
      <c r="AC39" s="35"/>
      <c r="AD39" s="8">
        <f t="shared" si="4"/>
        <v>151</v>
      </c>
      <c r="AE39" s="51">
        <v>1</v>
      </c>
      <c r="AF39" s="51"/>
      <c r="AG39" s="51"/>
      <c r="AH39" s="44">
        <f t="shared" si="3"/>
        <v>1</v>
      </c>
      <c r="AI39" s="25">
        <f t="shared" si="5"/>
        <v>2</v>
      </c>
    </row>
    <row r="40" spans="1:35" x14ac:dyDescent="0.2">
      <c r="A40" s="5" t="s">
        <v>347</v>
      </c>
      <c r="B40" s="5" t="s">
        <v>32</v>
      </c>
      <c r="C40" s="5" t="s">
        <v>33</v>
      </c>
      <c r="D40" s="5" t="s">
        <v>15</v>
      </c>
      <c r="E40" s="20">
        <f>30+30+10+10</f>
        <v>80</v>
      </c>
      <c r="F40" s="9">
        <v>30</v>
      </c>
      <c r="G40" s="24">
        <v>60</v>
      </c>
      <c r="H40" s="34"/>
      <c r="I40" s="9"/>
      <c r="J40" s="20">
        <v>65</v>
      </c>
      <c r="K40" s="15"/>
      <c r="L40" s="15"/>
      <c r="M40" s="20">
        <v>69</v>
      </c>
      <c r="N40" s="16"/>
      <c r="O40" s="35">
        <v>146</v>
      </c>
      <c r="P40" s="16"/>
      <c r="Q40" s="16"/>
      <c r="R40" s="15"/>
      <c r="S40" s="16"/>
      <c r="T40" s="15"/>
      <c r="U40" s="15"/>
      <c r="V40" s="20">
        <v>120</v>
      </c>
      <c r="W40" s="24">
        <v>64</v>
      </c>
      <c r="X40" s="16">
        <v>87</v>
      </c>
      <c r="Y40" s="29"/>
      <c r="Z40" s="33">
        <v>106.5</v>
      </c>
      <c r="AA40" s="29"/>
      <c r="AB40" s="35"/>
      <c r="AC40" s="35"/>
      <c r="AD40" s="8">
        <f t="shared" si="4"/>
        <v>827.5</v>
      </c>
      <c r="AE40" s="51">
        <v>7</v>
      </c>
      <c r="AF40" s="51"/>
      <c r="AG40" s="51"/>
      <c r="AH40" s="44">
        <f t="shared" si="3"/>
        <v>7</v>
      </c>
      <c r="AI40" s="25">
        <f t="shared" si="5"/>
        <v>10</v>
      </c>
    </row>
    <row r="41" spans="1:35" x14ac:dyDescent="0.2">
      <c r="A41" s="5" t="s">
        <v>348</v>
      </c>
      <c r="B41" s="7" t="s">
        <v>449</v>
      </c>
      <c r="C41" s="7" t="s">
        <v>450</v>
      </c>
      <c r="D41" s="5" t="s">
        <v>9</v>
      </c>
      <c r="E41" s="9"/>
      <c r="F41" s="9"/>
      <c r="G41" s="23"/>
      <c r="H41" s="34"/>
      <c r="I41" s="9"/>
      <c r="J41" s="20">
        <v>176</v>
      </c>
      <c r="K41" s="15"/>
      <c r="L41" s="15"/>
      <c r="M41" s="16"/>
      <c r="N41" s="16"/>
      <c r="O41" s="16"/>
      <c r="P41" s="16"/>
      <c r="Q41" s="16"/>
      <c r="R41" s="15"/>
      <c r="S41" s="16"/>
      <c r="T41" s="15"/>
      <c r="U41" s="15"/>
      <c r="V41" s="16"/>
      <c r="W41" s="24">
        <v>237.5</v>
      </c>
      <c r="X41" s="16">
        <v>147</v>
      </c>
      <c r="Y41" s="29"/>
      <c r="Z41" s="29"/>
      <c r="AA41" s="29"/>
      <c r="AB41" s="35"/>
      <c r="AC41" s="35"/>
      <c r="AD41" s="8">
        <f t="shared" si="4"/>
        <v>560.5</v>
      </c>
      <c r="AE41" s="51">
        <v>2</v>
      </c>
      <c r="AF41" s="51">
        <v>1</v>
      </c>
      <c r="AG41" s="61" t="s">
        <v>936</v>
      </c>
      <c r="AH41" s="44">
        <f t="shared" si="3"/>
        <v>3</v>
      </c>
      <c r="AI41" s="25">
        <f t="shared" si="5"/>
        <v>3</v>
      </c>
    </row>
    <row r="42" spans="1:35" x14ac:dyDescent="0.2">
      <c r="A42" s="5" t="s">
        <v>349</v>
      </c>
      <c r="B42" s="7" t="s">
        <v>536</v>
      </c>
      <c r="C42" s="7" t="s">
        <v>537</v>
      </c>
      <c r="D42" s="7" t="s">
        <v>538</v>
      </c>
      <c r="E42" s="6"/>
      <c r="F42" s="9"/>
      <c r="G42" s="23"/>
      <c r="H42" s="34"/>
      <c r="I42" s="9"/>
      <c r="J42" s="6"/>
      <c r="K42" s="15">
        <v>76</v>
      </c>
      <c r="L42" s="15"/>
      <c r="M42" s="16"/>
      <c r="N42" s="16"/>
      <c r="O42" s="16"/>
      <c r="P42" s="16"/>
      <c r="Q42" s="16"/>
      <c r="R42" s="15"/>
      <c r="S42" s="16"/>
      <c r="T42" s="15"/>
      <c r="U42" s="15"/>
      <c r="V42" s="16"/>
      <c r="W42" s="29"/>
      <c r="X42" s="29"/>
      <c r="Y42" s="29"/>
      <c r="Z42" s="29"/>
      <c r="AA42" s="29"/>
      <c r="AB42" s="35"/>
      <c r="AC42" s="35"/>
      <c r="AD42" s="8">
        <f t="shared" si="4"/>
        <v>76</v>
      </c>
      <c r="AE42" s="51">
        <v>0</v>
      </c>
      <c r="AF42" s="51"/>
      <c r="AG42" s="51"/>
      <c r="AH42" s="44">
        <f t="shared" si="3"/>
        <v>0</v>
      </c>
      <c r="AI42" s="25">
        <f t="shared" si="5"/>
        <v>1</v>
      </c>
    </row>
    <row r="43" spans="1:35" x14ac:dyDescent="0.2">
      <c r="A43" s="5" t="s">
        <v>350</v>
      </c>
      <c r="B43" s="7" t="s">
        <v>539</v>
      </c>
      <c r="C43" s="7" t="s">
        <v>540</v>
      </c>
      <c r="D43" s="7" t="s">
        <v>175</v>
      </c>
      <c r="E43" s="6"/>
      <c r="F43" s="9"/>
      <c r="G43" s="23"/>
      <c r="H43" s="34"/>
      <c r="I43" s="9"/>
      <c r="J43" s="6"/>
      <c r="K43" s="15">
        <v>54</v>
      </c>
      <c r="L43" s="15"/>
      <c r="M43" s="16"/>
      <c r="N43" s="16"/>
      <c r="O43" s="33">
        <v>87.5</v>
      </c>
      <c r="P43" s="16"/>
      <c r="Q43" s="16"/>
      <c r="R43" s="15"/>
      <c r="S43" s="16"/>
      <c r="T43" s="15"/>
      <c r="U43" s="15"/>
      <c r="V43" s="16"/>
      <c r="W43" s="29"/>
      <c r="X43" s="29"/>
      <c r="Y43" s="29"/>
      <c r="Z43" s="29"/>
      <c r="AA43" s="29"/>
      <c r="AB43" s="35"/>
      <c r="AC43" s="35"/>
      <c r="AD43" s="8">
        <f t="shared" si="4"/>
        <v>141.5</v>
      </c>
      <c r="AE43" s="51">
        <v>1</v>
      </c>
      <c r="AF43" s="51"/>
      <c r="AG43" s="51"/>
      <c r="AH43" s="44">
        <f t="shared" si="3"/>
        <v>1</v>
      </c>
      <c r="AI43" s="25">
        <f t="shared" si="5"/>
        <v>2</v>
      </c>
    </row>
    <row r="44" spans="1:35" x14ac:dyDescent="0.2">
      <c r="A44" s="5" t="s">
        <v>351</v>
      </c>
      <c r="B44" s="5" t="s">
        <v>34</v>
      </c>
      <c r="C44" s="5" t="s">
        <v>35</v>
      </c>
      <c r="D44" s="5" t="s">
        <v>36</v>
      </c>
      <c r="E44" s="20">
        <f>80+22+30+10</f>
        <v>142</v>
      </c>
      <c r="F44" s="9"/>
      <c r="G44" s="24">
        <v>255</v>
      </c>
      <c r="H44" s="34"/>
      <c r="I44" s="9"/>
      <c r="J44" s="20">
        <v>140</v>
      </c>
      <c r="K44" s="15"/>
      <c r="L44" s="15"/>
      <c r="M44" s="20">
        <v>170</v>
      </c>
      <c r="N44" s="16"/>
      <c r="O44" s="16"/>
      <c r="P44" s="16"/>
      <c r="Q44" s="16"/>
      <c r="R44" s="15"/>
      <c r="S44" s="16"/>
      <c r="T44" s="15"/>
      <c r="U44" s="15"/>
      <c r="V44" s="20">
        <v>180</v>
      </c>
      <c r="W44" s="29"/>
      <c r="X44" s="29"/>
      <c r="Y44" s="29"/>
      <c r="Z44" s="29"/>
      <c r="AA44" s="29"/>
      <c r="AB44" s="35"/>
      <c r="AC44" s="35"/>
      <c r="AD44" s="8">
        <f t="shared" si="4"/>
        <v>887</v>
      </c>
      <c r="AE44" s="51">
        <v>5</v>
      </c>
      <c r="AF44" s="51"/>
      <c r="AG44" s="51"/>
      <c r="AH44" s="44">
        <f t="shared" si="3"/>
        <v>5</v>
      </c>
      <c r="AI44" s="25">
        <f t="shared" si="5"/>
        <v>5</v>
      </c>
    </row>
    <row r="45" spans="1:35" x14ac:dyDescent="0.2">
      <c r="A45" s="5" t="s">
        <v>410</v>
      </c>
      <c r="B45" s="5" t="s">
        <v>39</v>
      </c>
      <c r="C45" s="5" t="s">
        <v>40</v>
      </c>
      <c r="D45" s="5" t="s">
        <v>6</v>
      </c>
      <c r="E45" s="20">
        <f>50+10+30+16</f>
        <v>106</v>
      </c>
      <c r="F45" s="9"/>
      <c r="G45" s="23"/>
      <c r="H45" s="34"/>
      <c r="I45" s="9"/>
      <c r="J45" s="20">
        <v>104</v>
      </c>
      <c r="K45" s="15"/>
      <c r="L45" s="15"/>
      <c r="M45" s="16"/>
      <c r="N45" s="16"/>
      <c r="O45" s="16"/>
      <c r="P45" s="16"/>
      <c r="Q45" s="16"/>
      <c r="R45" s="15"/>
      <c r="S45" s="16"/>
      <c r="T45" s="15"/>
      <c r="U45" s="15"/>
      <c r="V45" s="16"/>
      <c r="W45" s="29"/>
      <c r="X45" s="29"/>
      <c r="Y45" s="29"/>
      <c r="Z45" s="29"/>
      <c r="AA45" s="29"/>
      <c r="AB45" s="35"/>
      <c r="AC45" s="35"/>
      <c r="AD45" s="8">
        <f t="shared" si="4"/>
        <v>210</v>
      </c>
      <c r="AE45" s="51">
        <v>2</v>
      </c>
      <c r="AF45" s="51"/>
      <c r="AG45" s="51"/>
      <c r="AH45" s="44">
        <f t="shared" si="3"/>
        <v>2</v>
      </c>
      <c r="AI45" s="25">
        <f t="shared" si="5"/>
        <v>2</v>
      </c>
    </row>
    <row r="46" spans="1:35" x14ac:dyDescent="0.2">
      <c r="A46" s="5" t="s">
        <v>411</v>
      </c>
      <c r="B46" s="5" t="s">
        <v>37</v>
      </c>
      <c r="C46" s="5" t="s">
        <v>38</v>
      </c>
      <c r="D46" s="5" t="s">
        <v>12</v>
      </c>
      <c r="E46" s="20">
        <f>70+20+30+10</f>
        <v>130</v>
      </c>
      <c r="F46" s="9"/>
      <c r="G46" s="23"/>
      <c r="H46" s="34"/>
      <c r="I46" s="9"/>
      <c r="J46" s="20">
        <v>67</v>
      </c>
      <c r="K46" s="15"/>
      <c r="L46" s="15"/>
      <c r="M46" s="16"/>
      <c r="N46" s="33">
        <v>176</v>
      </c>
      <c r="O46" s="16"/>
      <c r="P46" s="20">
        <v>107</v>
      </c>
      <c r="Q46" s="16"/>
      <c r="R46" s="15"/>
      <c r="S46" s="16"/>
      <c r="T46" s="15"/>
      <c r="U46" s="15"/>
      <c r="V46" s="16"/>
      <c r="W46" s="29"/>
      <c r="X46" s="29"/>
      <c r="Y46" s="29"/>
      <c r="Z46" s="29"/>
      <c r="AA46" s="29"/>
      <c r="AB46" s="35"/>
      <c r="AC46" s="35"/>
      <c r="AD46" s="8">
        <f t="shared" si="4"/>
        <v>480</v>
      </c>
      <c r="AE46" s="51">
        <v>4</v>
      </c>
      <c r="AF46" s="51"/>
      <c r="AG46" s="51"/>
      <c r="AH46" s="44">
        <f t="shared" si="3"/>
        <v>4</v>
      </c>
      <c r="AI46" s="25">
        <f t="shared" si="5"/>
        <v>4</v>
      </c>
    </row>
    <row r="47" spans="1:35" x14ac:dyDescent="0.2">
      <c r="A47" s="5" t="s">
        <v>423</v>
      </c>
      <c r="B47" s="7" t="s">
        <v>554</v>
      </c>
      <c r="C47" s="7" t="s">
        <v>555</v>
      </c>
      <c r="D47" s="5" t="s">
        <v>43</v>
      </c>
      <c r="E47" s="9"/>
      <c r="F47" s="9"/>
      <c r="G47" s="23"/>
      <c r="H47" s="34"/>
      <c r="I47" s="9"/>
      <c r="J47" s="9"/>
      <c r="K47" s="15"/>
      <c r="L47" s="15"/>
      <c r="M47" s="20">
        <v>45</v>
      </c>
      <c r="N47" s="16"/>
      <c r="O47" s="16"/>
      <c r="P47" s="16"/>
      <c r="Q47" s="16"/>
      <c r="R47" s="15"/>
      <c r="S47" s="16"/>
      <c r="T47" s="15"/>
      <c r="U47" s="15"/>
      <c r="V47" s="16"/>
      <c r="W47" s="29"/>
      <c r="X47" s="29"/>
      <c r="Y47" s="29"/>
      <c r="Z47" s="33">
        <v>59</v>
      </c>
      <c r="AA47" s="29"/>
      <c r="AB47" s="35"/>
      <c r="AC47" s="35"/>
      <c r="AD47" s="8">
        <f t="shared" si="4"/>
        <v>104</v>
      </c>
      <c r="AE47" s="51">
        <v>2</v>
      </c>
      <c r="AF47" s="51"/>
      <c r="AG47" s="51"/>
      <c r="AH47" s="44">
        <f t="shared" si="3"/>
        <v>2</v>
      </c>
      <c r="AI47" s="25">
        <f t="shared" si="5"/>
        <v>2</v>
      </c>
    </row>
    <row r="48" spans="1:35" x14ac:dyDescent="0.2">
      <c r="A48" s="5" t="s">
        <v>424</v>
      </c>
      <c r="B48" s="7" t="s">
        <v>491</v>
      </c>
      <c r="C48" s="7" t="s">
        <v>492</v>
      </c>
      <c r="D48" s="5" t="s">
        <v>848</v>
      </c>
      <c r="E48" s="5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16"/>
      <c r="Y48" s="33">
        <v>178</v>
      </c>
      <c r="Z48" s="16"/>
      <c r="AA48" s="16"/>
      <c r="AB48" s="35"/>
      <c r="AC48" s="35"/>
      <c r="AD48" s="8">
        <f t="shared" si="4"/>
        <v>178</v>
      </c>
      <c r="AE48" s="51">
        <v>1</v>
      </c>
      <c r="AF48" s="51"/>
      <c r="AG48" s="51"/>
      <c r="AH48" s="44">
        <f t="shared" si="3"/>
        <v>1</v>
      </c>
      <c r="AI48" s="25">
        <f t="shared" si="5"/>
        <v>1</v>
      </c>
    </row>
    <row r="49" spans="1:35" x14ac:dyDescent="0.2">
      <c r="A49" s="5" t="s">
        <v>425</v>
      </c>
      <c r="B49" s="7" t="s">
        <v>875</v>
      </c>
      <c r="C49" s="7" t="s">
        <v>876</v>
      </c>
      <c r="D49" s="5" t="s">
        <v>21</v>
      </c>
      <c r="E49" s="9"/>
      <c r="F49" s="9"/>
      <c r="G49" s="23"/>
      <c r="H49" s="34"/>
      <c r="I49" s="9"/>
      <c r="J49" s="6"/>
      <c r="K49" s="15"/>
      <c r="L49" s="15"/>
      <c r="M49" s="16"/>
      <c r="N49" s="16"/>
      <c r="O49" s="16"/>
      <c r="P49" s="16"/>
      <c r="Q49" s="16"/>
      <c r="R49" s="15"/>
      <c r="S49" s="16"/>
      <c r="T49" s="15"/>
      <c r="U49" s="15"/>
      <c r="V49" s="16"/>
      <c r="W49" s="29"/>
      <c r="X49" s="29"/>
      <c r="Y49" s="29"/>
      <c r="Z49" s="29"/>
      <c r="AA49" s="33">
        <v>110</v>
      </c>
      <c r="AB49" s="35"/>
      <c r="AC49" s="35"/>
      <c r="AD49" s="8">
        <f t="shared" si="4"/>
        <v>110</v>
      </c>
      <c r="AE49" s="51">
        <v>1</v>
      </c>
      <c r="AF49" s="51"/>
      <c r="AG49" s="51"/>
      <c r="AH49" s="44">
        <f t="shared" si="3"/>
        <v>1</v>
      </c>
      <c r="AI49" s="25">
        <f t="shared" si="5"/>
        <v>1</v>
      </c>
    </row>
    <row r="50" spans="1:35" x14ac:dyDescent="0.2">
      <c r="A50" s="5" t="s">
        <v>480</v>
      </c>
      <c r="B50" s="5" t="s">
        <v>41</v>
      </c>
      <c r="C50" s="5" t="s">
        <v>42</v>
      </c>
      <c r="D50" s="5" t="s">
        <v>43</v>
      </c>
      <c r="E50" s="20">
        <f>5+30+10</f>
        <v>45</v>
      </c>
      <c r="F50" s="9"/>
      <c r="G50" s="23"/>
      <c r="H50" s="34"/>
      <c r="I50" s="9"/>
      <c r="J50" s="6"/>
      <c r="K50" s="15"/>
      <c r="L50" s="15"/>
      <c r="M50" s="20">
        <v>51</v>
      </c>
      <c r="N50" s="16"/>
      <c r="O50" s="16"/>
      <c r="P50" s="16"/>
      <c r="Q50" s="16"/>
      <c r="R50" s="15"/>
      <c r="S50" s="16"/>
      <c r="T50" s="15"/>
      <c r="U50" s="15"/>
      <c r="V50" s="20">
        <v>53</v>
      </c>
      <c r="W50" s="24">
        <v>56</v>
      </c>
      <c r="X50" s="29"/>
      <c r="Y50" s="29"/>
      <c r="Z50" s="29"/>
      <c r="AA50" s="29"/>
      <c r="AB50" s="35"/>
      <c r="AC50" s="35"/>
      <c r="AD50" s="8">
        <f t="shared" si="4"/>
        <v>205</v>
      </c>
      <c r="AE50" s="51">
        <v>4</v>
      </c>
      <c r="AF50" s="51">
        <v>1</v>
      </c>
      <c r="AG50" s="51"/>
      <c r="AH50" s="44">
        <f t="shared" si="3"/>
        <v>5</v>
      </c>
      <c r="AI50" s="25">
        <f t="shared" si="5"/>
        <v>4</v>
      </c>
    </row>
    <row r="51" spans="1:35" x14ac:dyDescent="0.2">
      <c r="A51" s="5" t="s">
        <v>481</v>
      </c>
      <c r="B51" s="7" t="s">
        <v>595</v>
      </c>
      <c r="C51" s="7" t="s">
        <v>596</v>
      </c>
      <c r="D51" s="5" t="s">
        <v>200</v>
      </c>
      <c r="E51" s="9"/>
      <c r="F51" s="9"/>
      <c r="G51" s="23"/>
      <c r="H51" s="34"/>
      <c r="I51" s="9"/>
      <c r="J51" s="9"/>
      <c r="K51" s="15"/>
      <c r="L51" s="15"/>
      <c r="M51" s="16"/>
      <c r="N51" s="16"/>
      <c r="O51" s="16"/>
      <c r="P51" s="16"/>
      <c r="Q51" s="33">
        <v>142</v>
      </c>
      <c r="R51" s="15"/>
      <c r="S51" s="16"/>
      <c r="T51" s="15"/>
      <c r="U51" s="15"/>
      <c r="V51" s="20">
        <v>61</v>
      </c>
      <c r="W51" s="24">
        <v>62</v>
      </c>
      <c r="X51" s="29"/>
      <c r="Y51" s="29"/>
      <c r="Z51" s="29"/>
      <c r="AA51" s="29"/>
      <c r="AB51" s="35"/>
      <c r="AC51" s="35"/>
      <c r="AD51" s="8">
        <f t="shared" si="4"/>
        <v>265</v>
      </c>
      <c r="AE51" s="51">
        <v>3</v>
      </c>
      <c r="AF51" s="51"/>
      <c r="AG51" s="70" t="s">
        <v>936</v>
      </c>
      <c r="AH51" s="44">
        <v>4</v>
      </c>
      <c r="AI51" s="25">
        <f t="shared" si="5"/>
        <v>3</v>
      </c>
    </row>
    <row r="52" spans="1:35" x14ac:dyDescent="0.2">
      <c r="A52" s="5" t="s">
        <v>482</v>
      </c>
      <c r="B52" s="7" t="s">
        <v>360</v>
      </c>
      <c r="C52" s="7" t="s">
        <v>361</v>
      </c>
      <c r="D52" s="7" t="s">
        <v>362</v>
      </c>
      <c r="E52" s="6"/>
      <c r="F52" s="9"/>
      <c r="G52" s="23"/>
      <c r="H52" s="34"/>
      <c r="I52" s="9"/>
      <c r="J52" s="6"/>
      <c r="K52" s="15">
        <v>30</v>
      </c>
      <c r="L52" s="15"/>
      <c r="M52" s="16"/>
      <c r="N52" s="16"/>
      <c r="O52" s="16"/>
      <c r="P52" s="16"/>
      <c r="Q52" s="16"/>
      <c r="R52" s="15"/>
      <c r="S52" s="16"/>
      <c r="T52" s="15"/>
      <c r="U52" s="15"/>
      <c r="V52" s="16"/>
      <c r="W52" s="29"/>
      <c r="X52" s="29"/>
      <c r="Y52" s="29"/>
      <c r="Z52" s="29"/>
      <c r="AA52" s="29"/>
      <c r="AB52" s="35"/>
      <c r="AC52" s="35"/>
      <c r="AD52" s="8">
        <f t="shared" si="4"/>
        <v>30</v>
      </c>
      <c r="AE52" s="51">
        <v>0</v>
      </c>
      <c r="AF52" s="51"/>
      <c r="AG52" s="51"/>
      <c r="AH52" s="44">
        <f t="shared" ref="AH52:AH64" si="6">SUM(AE52:AF52)</f>
        <v>0</v>
      </c>
      <c r="AI52" s="25">
        <f t="shared" si="5"/>
        <v>1</v>
      </c>
    </row>
    <row r="53" spans="1:35" x14ac:dyDescent="0.2">
      <c r="A53" s="5" t="s">
        <v>483</v>
      </c>
      <c r="B53" s="7" t="s">
        <v>302</v>
      </c>
      <c r="C53" s="7" t="s">
        <v>303</v>
      </c>
      <c r="D53" s="5" t="s">
        <v>135</v>
      </c>
      <c r="E53" s="9"/>
      <c r="F53" s="9"/>
      <c r="G53" s="24">
        <v>54</v>
      </c>
      <c r="H53" s="34"/>
      <c r="I53" s="9"/>
      <c r="J53" s="20">
        <v>45</v>
      </c>
      <c r="K53" s="15"/>
      <c r="L53" s="15"/>
      <c r="M53" s="20">
        <v>65</v>
      </c>
      <c r="N53" s="16"/>
      <c r="O53" s="16"/>
      <c r="P53" s="16"/>
      <c r="Q53" s="16"/>
      <c r="R53" s="15"/>
      <c r="S53" s="16"/>
      <c r="T53" s="15"/>
      <c r="U53" s="15"/>
      <c r="V53" s="16"/>
      <c r="W53" s="29"/>
      <c r="X53" s="29"/>
      <c r="Y53" s="29"/>
      <c r="Z53" s="33">
        <v>87.5</v>
      </c>
      <c r="AA53" s="29"/>
      <c r="AB53" s="35"/>
      <c r="AC53" s="35"/>
      <c r="AD53" s="8">
        <f t="shared" si="4"/>
        <v>251.5</v>
      </c>
      <c r="AE53" s="51">
        <v>4</v>
      </c>
      <c r="AF53" s="51">
        <v>1</v>
      </c>
      <c r="AG53" s="51"/>
      <c r="AH53" s="44">
        <f t="shared" si="6"/>
        <v>5</v>
      </c>
      <c r="AI53" s="25">
        <f t="shared" si="5"/>
        <v>4</v>
      </c>
    </row>
    <row r="54" spans="1:35" x14ac:dyDescent="0.2">
      <c r="A54" s="5" t="s">
        <v>484</v>
      </c>
      <c r="B54" s="7" t="s">
        <v>290</v>
      </c>
      <c r="C54" s="7" t="s">
        <v>291</v>
      </c>
      <c r="D54" s="5" t="s">
        <v>6</v>
      </c>
      <c r="E54" s="9"/>
      <c r="F54" s="9"/>
      <c r="G54" s="24">
        <v>292</v>
      </c>
      <c r="H54" s="34"/>
      <c r="I54" s="9"/>
      <c r="J54" s="20">
        <v>152</v>
      </c>
      <c r="K54" s="15"/>
      <c r="L54" s="15"/>
      <c r="M54" s="20">
        <v>182</v>
      </c>
      <c r="N54" s="16"/>
      <c r="O54" s="16"/>
      <c r="P54" s="20">
        <v>143</v>
      </c>
      <c r="Q54" s="16"/>
      <c r="R54" s="15"/>
      <c r="S54" s="16"/>
      <c r="T54" s="15"/>
      <c r="U54" s="15"/>
      <c r="V54" s="16"/>
      <c r="W54" s="24">
        <v>218</v>
      </c>
      <c r="X54" s="29"/>
      <c r="Y54" s="29"/>
      <c r="Z54" s="29"/>
      <c r="AA54" s="29"/>
      <c r="AB54" s="35"/>
      <c r="AC54" s="35"/>
      <c r="AD54" s="8">
        <f t="shared" si="4"/>
        <v>987</v>
      </c>
      <c r="AE54" s="51">
        <v>5</v>
      </c>
      <c r="AF54" s="51">
        <v>1</v>
      </c>
      <c r="AG54" s="51"/>
      <c r="AH54" s="44">
        <f t="shared" si="6"/>
        <v>6</v>
      </c>
      <c r="AI54" s="25">
        <f t="shared" si="5"/>
        <v>5</v>
      </c>
    </row>
    <row r="55" spans="1:35" x14ac:dyDescent="0.2">
      <c r="A55" s="5" t="s">
        <v>485</v>
      </c>
      <c r="B55" s="5" t="s">
        <v>274</v>
      </c>
      <c r="C55" s="5" t="s">
        <v>275</v>
      </c>
      <c r="D55" s="5" t="s">
        <v>15</v>
      </c>
      <c r="E55" s="6"/>
      <c r="F55" s="9">
        <v>54</v>
      </c>
      <c r="G55" s="24">
        <v>155.5</v>
      </c>
      <c r="H55" s="34"/>
      <c r="I55" s="9"/>
      <c r="J55" s="6"/>
      <c r="K55" s="15"/>
      <c r="L55" s="15"/>
      <c r="M55" s="20">
        <v>98</v>
      </c>
      <c r="N55" s="16"/>
      <c r="O55" s="16"/>
      <c r="P55" s="16"/>
      <c r="Q55" s="16"/>
      <c r="R55" s="15"/>
      <c r="S55" s="16"/>
      <c r="T55" s="15"/>
      <c r="U55" s="15"/>
      <c r="V55" s="20">
        <v>156</v>
      </c>
      <c r="W55" s="29"/>
      <c r="X55" s="29"/>
      <c r="Y55" s="29"/>
      <c r="Z55" s="33">
        <v>165</v>
      </c>
      <c r="AA55" s="29"/>
      <c r="AB55" s="35"/>
      <c r="AC55" s="35"/>
      <c r="AD55" s="8">
        <f t="shared" si="4"/>
        <v>628.5</v>
      </c>
      <c r="AE55" s="51">
        <v>4</v>
      </c>
      <c r="AF55" s="51"/>
      <c r="AG55" s="51"/>
      <c r="AH55" s="44">
        <f t="shared" si="6"/>
        <v>4</v>
      </c>
      <c r="AI55" s="25">
        <f t="shared" si="5"/>
        <v>5</v>
      </c>
    </row>
    <row r="56" spans="1:35" x14ac:dyDescent="0.2">
      <c r="A56" s="5" t="s">
        <v>486</v>
      </c>
      <c r="B56" s="7" t="s">
        <v>758</v>
      </c>
      <c r="C56" s="7" t="s">
        <v>759</v>
      </c>
      <c r="D56" s="5" t="s">
        <v>135</v>
      </c>
      <c r="E56" s="9"/>
      <c r="F56" s="9"/>
      <c r="G56" s="23"/>
      <c r="H56" s="34"/>
      <c r="I56" s="9"/>
      <c r="J56" s="9"/>
      <c r="K56" s="9"/>
      <c r="L56" s="9"/>
      <c r="M56" s="9"/>
      <c r="N56" s="16"/>
      <c r="O56" s="16"/>
      <c r="P56" s="16"/>
      <c r="Q56" s="16"/>
      <c r="R56" s="15"/>
      <c r="S56" s="16"/>
      <c r="T56" s="15"/>
      <c r="U56" s="15"/>
      <c r="V56" s="20">
        <v>45</v>
      </c>
      <c r="W56" s="29"/>
      <c r="X56" s="29"/>
      <c r="Y56" s="29"/>
      <c r="Z56" s="33">
        <v>47.5</v>
      </c>
      <c r="AA56" s="29"/>
      <c r="AB56" s="35"/>
      <c r="AC56" s="35"/>
      <c r="AD56" s="8">
        <f t="shared" si="4"/>
        <v>92.5</v>
      </c>
      <c r="AE56" s="51">
        <v>2</v>
      </c>
      <c r="AF56" s="51"/>
      <c r="AG56" s="51"/>
      <c r="AH56" s="44">
        <f t="shared" si="6"/>
        <v>2</v>
      </c>
      <c r="AI56" s="25">
        <f t="shared" si="5"/>
        <v>2</v>
      </c>
    </row>
    <row r="57" spans="1:35" x14ac:dyDescent="0.2">
      <c r="A57" s="5" t="s">
        <v>487</v>
      </c>
      <c r="B57" s="7" t="s">
        <v>461</v>
      </c>
      <c r="C57" s="7" t="s">
        <v>462</v>
      </c>
      <c r="D57" s="5" t="s">
        <v>12</v>
      </c>
      <c r="E57" s="9"/>
      <c r="F57" s="9"/>
      <c r="G57" s="23"/>
      <c r="H57" s="34"/>
      <c r="I57" s="9"/>
      <c r="J57" s="20">
        <v>45</v>
      </c>
      <c r="K57" s="15"/>
      <c r="L57" s="15"/>
      <c r="M57" s="16"/>
      <c r="N57" s="16"/>
      <c r="O57" s="16"/>
      <c r="P57" s="20">
        <v>71</v>
      </c>
      <c r="Q57" s="16"/>
      <c r="R57" s="15"/>
      <c r="S57" s="16"/>
      <c r="T57" s="15"/>
      <c r="U57" s="15"/>
      <c r="V57" s="20">
        <v>57</v>
      </c>
      <c r="W57" s="29"/>
      <c r="X57" s="29"/>
      <c r="Y57" s="29"/>
      <c r="Z57" s="29"/>
      <c r="AA57" s="29"/>
      <c r="AB57" s="35"/>
      <c r="AC57" s="35"/>
      <c r="AD57" s="8">
        <f t="shared" si="4"/>
        <v>173</v>
      </c>
      <c r="AE57" s="51">
        <v>3</v>
      </c>
      <c r="AF57" s="51"/>
      <c r="AG57" s="51"/>
      <c r="AH57" s="44">
        <f t="shared" si="6"/>
        <v>3</v>
      </c>
      <c r="AI57" s="25">
        <f t="shared" si="5"/>
        <v>3</v>
      </c>
    </row>
    <row r="58" spans="1:35" x14ac:dyDescent="0.2">
      <c r="A58" s="5" t="s">
        <v>488</v>
      </c>
      <c r="B58" s="7" t="s">
        <v>403</v>
      </c>
      <c r="C58" s="7" t="s">
        <v>404</v>
      </c>
      <c r="D58" s="5" t="s">
        <v>106</v>
      </c>
      <c r="E58" s="9"/>
      <c r="F58" s="9"/>
      <c r="G58" s="23"/>
      <c r="H58" s="33">
        <v>146</v>
      </c>
      <c r="I58" s="9"/>
      <c r="J58" s="6"/>
      <c r="K58" s="15"/>
      <c r="L58" s="15"/>
      <c r="M58" s="16"/>
      <c r="N58" s="16"/>
      <c r="O58" s="16"/>
      <c r="P58" s="16"/>
      <c r="Q58" s="16"/>
      <c r="R58" s="15"/>
      <c r="S58" s="16"/>
      <c r="T58" s="15"/>
      <c r="U58" s="15"/>
      <c r="V58" s="20">
        <v>108</v>
      </c>
      <c r="W58" s="29"/>
      <c r="X58" s="29"/>
      <c r="Y58" s="29"/>
      <c r="Z58" s="29"/>
      <c r="AA58" s="29"/>
      <c r="AB58" s="35"/>
      <c r="AC58" s="35"/>
      <c r="AD58" s="8">
        <f t="shared" si="4"/>
        <v>254</v>
      </c>
      <c r="AE58" s="51">
        <v>2</v>
      </c>
      <c r="AF58" s="51"/>
      <c r="AG58" s="51"/>
      <c r="AH58" s="44">
        <f t="shared" si="6"/>
        <v>2</v>
      </c>
      <c r="AI58" s="25">
        <f t="shared" si="5"/>
        <v>2</v>
      </c>
    </row>
    <row r="59" spans="1:35" x14ac:dyDescent="0.2">
      <c r="A59" s="5" t="s">
        <v>548</v>
      </c>
      <c r="B59" s="7" t="s">
        <v>304</v>
      </c>
      <c r="C59" s="7" t="s">
        <v>305</v>
      </c>
      <c r="D59" s="5" t="s">
        <v>141</v>
      </c>
      <c r="E59" s="9"/>
      <c r="F59" s="9"/>
      <c r="G59" s="24">
        <v>52</v>
      </c>
      <c r="H59" s="33">
        <v>97</v>
      </c>
      <c r="I59" s="9"/>
      <c r="J59" s="6"/>
      <c r="K59" s="15"/>
      <c r="L59" s="15"/>
      <c r="M59" s="16"/>
      <c r="N59" s="16"/>
      <c r="O59" s="16"/>
      <c r="P59" s="20">
        <v>59</v>
      </c>
      <c r="Q59" s="16"/>
      <c r="R59" s="15"/>
      <c r="S59" s="16"/>
      <c r="T59" s="15"/>
      <c r="U59" s="15"/>
      <c r="V59" s="20">
        <v>63</v>
      </c>
      <c r="W59" s="29"/>
      <c r="X59" s="29"/>
      <c r="Y59" s="29"/>
      <c r="Z59" s="29"/>
      <c r="AA59" s="29"/>
      <c r="AB59" s="35"/>
      <c r="AC59" s="35"/>
      <c r="AD59" s="8">
        <f t="shared" si="4"/>
        <v>271</v>
      </c>
      <c r="AE59" s="51">
        <v>4</v>
      </c>
      <c r="AF59" s="51"/>
      <c r="AG59" s="51"/>
      <c r="AH59" s="44">
        <f t="shared" si="6"/>
        <v>4</v>
      </c>
      <c r="AI59" s="25">
        <f t="shared" si="5"/>
        <v>4</v>
      </c>
    </row>
    <row r="60" spans="1:35" x14ac:dyDescent="0.2">
      <c r="A60" s="5" t="s">
        <v>549</v>
      </c>
      <c r="B60" s="7" t="s">
        <v>288</v>
      </c>
      <c r="C60" s="7" t="s">
        <v>289</v>
      </c>
      <c r="D60" s="5" t="s">
        <v>135</v>
      </c>
      <c r="E60" s="5"/>
      <c r="F60" s="29"/>
      <c r="G60" s="24">
        <v>436</v>
      </c>
      <c r="H60" s="34"/>
      <c r="I60" s="9"/>
      <c r="J60" s="20">
        <v>294</v>
      </c>
      <c r="K60" s="15"/>
      <c r="L60" s="15"/>
      <c r="M60" s="16"/>
      <c r="N60" s="16"/>
      <c r="O60" s="16"/>
      <c r="P60" s="16"/>
      <c r="Q60" s="16"/>
      <c r="R60" s="15"/>
      <c r="S60" s="16"/>
      <c r="T60" s="15"/>
      <c r="U60" s="15"/>
      <c r="V60" s="16"/>
      <c r="W60" s="52">
        <v>294</v>
      </c>
      <c r="X60" s="16"/>
      <c r="Y60" s="29"/>
      <c r="Z60" s="33">
        <v>197</v>
      </c>
      <c r="AA60" s="16"/>
      <c r="AB60" s="35"/>
      <c r="AC60" s="35"/>
      <c r="AD60" s="8">
        <f t="shared" si="4"/>
        <v>1221</v>
      </c>
      <c r="AE60" s="51">
        <v>4</v>
      </c>
      <c r="AF60" s="51">
        <v>1</v>
      </c>
      <c r="AG60" s="51"/>
      <c r="AH60" s="44">
        <f t="shared" si="6"/>
        <v>5</v>
      </c>
      <c r="AI60" s="25">
        <f t="shared" si="5"/>
        <v>4</v>
      </c>
    </row>
    <row r="61" spans="1:35" x14ac:dyDescent="0.2">
      <c r="A61" s="5" t="s">
        <v>597</v>
      </c>
      <c r="B61" s="7" t="s">
        <v>580</v>
      </c>
      <c r="C61" s="7" t="s">
        <v>581</v>
      </c>
      <c r="D61" s="5" t="s">
        <v>582</v>
      </c>
      <c r="E61" s="9"/>
      <c r="F61" s="9"/>
      <c r="G61" s="23"/>
      <c r="H61" s="34"/>
      <c r="I61" s="9"/>
      <c r="J61" s="9"/>
      <c r="K61" s="15"/>
      <c r="L61" s="15"/>
      <c r="M61" s="16"/>
      <c r="N61" s="16"/>
      <c r="O61" s="33">
        <v>97</v>
      </c>
      <c r="P61" s="16"/>
      <c r="Q61" s="16"/>
      <c r="R61" s="15"/>
      <c r="S61" s="16"/>
      <c r="T61" s="15"/>
      <c r="U61" s="15"/>
      <c r="V61" s="16"/>
      <c r="W61" s="29"/>
      <c r="X61" s="29"/>
      <c r="Y61" s="29"/>
      <c r="Z61" s="29"/>
      <c r="AA61" s="29"/>
      <c r="AB61" s="35"/>
      <c r="AC61" s="35"/>
      <c r="AD61" s="8">
        <f t="shared" si="4"/>
        <v>97</v>
      </c>
      <c r="AE61" s="51">
        <v>1</v>
      </c>
      <c r="AF61" s="51"/>
      <c r="AG61" s="51"/>
      <c r="AH61" s="44">
        <f t="shared" si="6"/>
        <v>1</v>
      </c>
      <c r="AI61" s="25">
        <f t="shared" si="5"/>
        <v>1</v>
      </c>
    </row>
    <row r="62" spans="1:35" x14ac:dyDescent="0.2">
      <c r="A62" s="5" t="s">
        <v>598</v>
      </c>
      <c r="B62" s="7" t="s">
        <v>354</v>
      </c>
      <c r="C62" s="7" t="s">
        <v>355</v>
      </c>
      <c r="D62" s="5" t="s">
        <v>356</v>
      </c>
      <c r="E62" s="6"/>
      <c r="F62" s="9"/>
      <c r="G62" s="23"/>
      <c r="H62" s="34"/>
      <c r="I62" s="9"/>
      <c r="J62" s="6"/>
      <c r="K62" s="15"/>
      <c r="L62" s="15"/>
      <c r="M62" s="16"/>
      <c r="N62" s="16"/>
      <c r="O62" s="16"/>
      <c r="P62" s="16"/>
      <c r="Q62" s="16"/>
      <c r="R62" s="15"/>
      <c r="S62" s="16"/>
      <c r="T62" s="15"/>
      <c r="U62" s="34">
        <v>176</v>
      </c>
      <c r="V62" s="6"/>
      <c r="W62" s="23"/>
      <c r="X62" s="29"/>
      <c r="Y62" s="29"/>
      <c r="Z62" s="29"/>
      <c r="AA62" s="29"/>
      <c r="AB62" s="35"/>
      <c r="AC62" s="35"/>
      <c r="AD62" s="8">
        <f t="shared" si="4"/>
        <v>176</v>
      </c>
      <c r="AE62" s="51">
        <v>0</v>
      </c>
      <c r="AF62" s="51"/>
      <c r="AG62" s="51"/>
      <c r="AH62" s="44">
        <f t="shared" si="6"/>
        <v>0</v>
      </c>
      <c r="AI62" s="25">
        <f t="shared" si="5"/>
        <v>1</v>
      </c>
    </row>
    <row r="63" spans="1:35" x14ac:dyDescent="0.2">
      <c r="A63" s="5" t="s">
        <v>599</v>
      </c>
      <c r="B63" s="5" t="s">
        <v>44</v>
      </c>
      <c r="C63" s="5" t="s">
        <v>45</v>
      </c>
      <c r="D63" s="5" t="s">
        <v>15</v>
      </c>
      <c r="E63" s="20">
        <f>30+30+10+10</f>
        <v>80</v>
      </c>
      <c r="F63" s="9"/>
      <c r="G63" s="24">
        <v>58</v>
      </c>
      <c r="H63" s="34"/>
      <c r="I63" s="9"/>
      <c r="J63" s="6"/>
      <c r="K63" s="15"/>
      <c r="L63" s="15"/>
      <c r="M63" s="20">
        <v>65</v>
      </c>
      <c r="N63" s="16"/>
      <c r="O63" s="16"/>
      <c r="P63" s="16"/>
      <c r="Q63" s="16"/>
      <c r="R63" s="15"/>
      <c r="S63" s="16"/>
      <c r="T63" s="15"/>
      <c r="U63" s="15"/>
      <c r="V63" s="20">
        <v>96</v>
      </c>
      <c r="W63" s="24">
        <v>60</v>
      </c>
      <c r="X63" s="29"/>
      <c r="Y63" s="29"/>
      <c r="Z63" s="33">
        <v>133</v>
      </c>
      <c r="AA63" s="29"/>
      <c r="AB63" s="35"/>
      <c r="AC63" s="35"/>
      <c r="AD63" s="8">
        <f t="shared" si="4"/>
        <v>492</v>
      </c>
      <c r="AE63" s="51">
        <v>6</v>
      </c>
      <c r="AF63" s="51"/>
      <c r="AG63" s="51"/>
      <c r="AH63" s="44">
        <f t="shared" si="6"/>
        <v>6</v>
      </c>
      <c r="AI63" s="25">
        <f t="shared" si="5"/>
        <v>6</v>
      </c>
    </row>
    <row r="64" spans="1:35" x14ac:dyDescent="0.2">
      <c r="A64" s="5" t="s">
        <v>600</v>
      </c>
      <c r="B64" s="7" t="s">
        <v>168</v>
      </c>
      <c r="C64" s="7" t="s">
        <v>169</v>
      </c>
      <c r="D64" s="7" t="s">
        <v>170</v>
      </c>
      <c r="E64" s="9"/>
      <c r="F64" s="9"/>
      <c r="G64" s="23"/>
      <c r="H64" s="34"/>
      <c r="I64" s="9"/>
      <c r="J64" s="6"/>
      <c r="K64" s="15"/>
      <c r="L64" s="15"/>
      <c r="M64" s="16"/>
      <c r="N64" s="16"/>
      <c r="O64" s="16"/>
      <c r="P64" s="16"/>
      <c r="Q64" s="16"/>
      <c r="R64" s="15">
        <v>44</v>
      </c>
      <c r="S64" s="16">
        <v>134</v>
      </c>
      <c r="T64" s="15"/>
      <c r="U64" s="15"/>
      <c r="V64" s="16"/>
      <c r="W64" s="29"/>
      <c r="X64" s="29"/>
      <c r="Y64" s="29"/>
      <c r="Z64" s="29"/>
      <c r="AA64" s="29"/>
      <c r="AB64" s="35"/>
      <c r="AC64" s="35"/>
      <c r="AD64" s="8">
        <f t="shared" si="4"/>
        <v>178</v>
      </c>
      <c r="AE64" s="51">
        <v>0</v>
      </c>
      <c r="AF64" s="51">
        <v>1</v>
      </c>
      <c r="AG64" s="51"/>
      <c r="AH64" s="44">
        <f t="shared" si="6"/>
        <v>1</v>
      </c>
      <c r="AI64" s="25">
        <f t="shared" si="5"/>
        <v>2</v>
      </c>
    </row>
    <row r="65" spans="1:35" x14ac:dyDescent="0.2">
      <c r="A65" s="5" t="s">
        <v>601</v>
      </c>
      <c r="B65" s="7" t="s">
        <v>756</v>
      </c>
      <c r="C65" s="7" t="s">
        <v>757</v>
      </c>
      <c r="D65" s="5" t="s">
        <v>220</v>
      </c>
      <c r="E65" s="9"/>
      <c r="F65" s="9"/>
      <c r="G65" s="23"/>
      <c r="H65" s="34"/>
      <c r="I65" s="9"/>
      <c r="J65" s="9"/>
      <c r="K65" s="9"/>
      <c r="L65" s="9"/>
      <c r="M65" s="9"/>
      <c r="N65" s="16"/>
      <c r="O65" s="16"/>
      <c r="P65" s="16"/>
      <c r="Q65" s="16"/>
      <c r="R65" s="15"/>
      <c r="S65" s="16"/>
      <c r="T65" s="15"/>
      <c r="U65" s="15"/>
      <c r="V65" s="20">
        <v>84</v>
      </c>
      <c r="W65" s="24">
        <v>56</v>
      </c>
      <c r="X65" s="29"/>
      <c r="Y65" s="29"/>
      <c r="Z65" s="35">
        <v>68.5</v>
      </c>
      <c r="AA65" s="29"/>
      <c r="AB65" s="33">
        <v>116</v>
      </c>
      <c r="AC65" s="35"/>
      <c r="AD65" s="8">
        <f t="shared" si="4"/>
        <v>324.5</v>
      </c>
      <c r="AE65" s="51">
        <v>3</v>
      </c>
      <c r="AF65" s="51"/>
      <c r="AG65" s="70" t="s">
        <v>936</v>
      </c>
      <c r="AH65" s="44">
        <v>4</v>
      </c>
      <c r="AI65" s="25">
        <f t="shared" si="5"/>
        <v>4</v>
      </c>
    </row>
    <row r="66" spans="1:35" x14ac:dyDescent="0.2">
      <c r="A66" s="5" t="s">
        <v>602</v>
      </c>
      <c r="B66" s="7" t="s">
        <v>405</v>
      </c>
      <c r="C66" s="7" t="s">
        <v>406</v>
      </c>
      <c r="D66" s="5" t="s">
        <v>106</v>
      </c>
      <c r="E66" s="9"/>
      <c r="F66" s="9"/>
      <c r="G66" s="23"/>
      <c r="H66" s="33">
        <v>114</v>
      </c>
      <c r="I66" s="9"/>
      <c r="J66" s="6"/>
      <c r="K66" s="15"/>
      <c r="L66" s="15"/>
      <c r="M66" s="20">
        <v>53</v>
      </c>
      <c r="N66" s="16"/>
      <c r="O66" s="16"/>
      <c r="P66" s="20">
        <v>42</v>
      </c>
      <c r="Q66" s="16"/>
      <c r="R66" s="15"/>
      <c r="S66" s="16"/>
      <c r="T66" s="15"/>
      <c r="U66" s="15"/>
      <c r="V66" s="20">
        <v>55</v>
      </c>
      <c r="W66" s="29"/>
      <c r="X66" s="29"/>
      <c r="Y66" s="29"/>
      <c r="Z66" s="29"/>
      <c r="AA66" s="29"/>
      <c r="AB66" s="35"/>
      <c r="AC66" s="35"/>
      <c r="AD66" s="8">
        <f t="shared" si="4"/>
        <v>264</v>
      </c>
      <c r="AE66" s="51">
        <v>4</v>
      </c>
      <c r="AF66" s="51"/>
      <c r="AG66" s="51"/>
      <c r="AH66" s="44">
        <f t="shared" ref="AH66:AH73" si="7">SUM(AE66:AF66)</f>
        <v>4</v>
      </c>
      <c r="AI66" s="25">
        <f t="shared" si="5"/>
        <v>4</v>
      </c>
    </row>
    <row r="67" spans="1:35" x14ac:dyDescent="0.2">
      <c r="A67" s="5" t="s">
        <v>603</v>
      </c>
      <c r="B67" s="7" t="s">
        <v>451</v>
      </c>
      <c r="C67" s="7" t="s">
        <v>452</v>
      </c>
      <c r="D67" s="5" t="s">
        <v>12</v>
      </c>
      <c r="E67" s="9"/>
      <c r="F67" s="9"/>
      <c r="G67" s="23"/>
      <c r="H67" s="34"/>
      <c r="I67" s="9"/>
      <c r="J67" s="20">
        <v>164</v>
      </c>
      <c r="K67" s="15"/>
      <c r="L67" s="15"/>
      <c r="M67" s="20">
        <v>204</v>
      </c>
      <c r="N67" s="16"/>
      <c r="O67" s="16"/>
      <c r="P67" s="20">
        <v>219</v>
      </c>
      <c r="Q67" s="16"/>
      <c r="R67" s="15"/>
      <c r="S67" s="16"/>
      <c r="T67" s="15"/>
      <c r="U67" s="15"/>
      <c r="V67" s="16"/>
      <c r="W67" s="24">
        <v>179</v>
      </c>
      <c r="X67" s="29"/>
      <c r="Y67" s="29"/>
      <c r="Z67" s="29"/>
      <c r="AA67" s="29"/>
      <c r="AB67" s="35"/>
      <c r="AC67" s="35"/>
      <c r="AD67" s="8">
        <f t="shared" si="4"/>
        <v>766</v>
      </c>
      <c r="AE67" s="51">
        <v>4</v>
      </c>
      <c r="AF67" s="51"/>
      <c r="AG67" s="51"/>
      <c r="AH67" s="44">
        <f t="shared" si="7"/>
        <v>4</v>
      </c>
      <c r="AI67" s="25">
        <f t="shared" si="5"/>
        <v>4</v>
      </c>
    </row>
    <row r="68" spans="1:35" x14ac:dyDescent="0.2">
      <c r="A68" s="5" t="s">
        <v>604</v>
      </c>
      <c r="B68" s="7" t="s">
        <v>453</v>
      </c>
      <c r="C68" s="7" t="s">
        <v>454</v>
      </c>
      <c r="D68" s="5" t="s">
        <v>21</v>
      </c>
      <c r="E68" s="9"/>
      <c r="F68" s="9"/>
      <c r="G68" s="23"/>
      <c r="H68" s="34"/>
      <c r="I68" s="9"/>
      <c r="J68" s="20">
        <v>116</v>
      </c>
      <c r="K68" s="15"/>
      <c r="L68" s="15">
        <v>92</v>
      </c>
      <c r="M68" s="20">
        <v>146</v>
      </c>
      <c r="N68" s="16"/>
      <c r="O68" s="16"/>
      <c r="P68" s="16"/>
      <c r="Q68" s="16"/>
      <c r="R68" s="15">
        <v>100</v>
      </c>
      <c r="S68" s="16">
        <v>240</v>
      </c>
      <c r="T68" s="15">
        <v>76</v>
      </c>
      <c r="U68" s="15"/>
      <c r="V68" s="20">
        <v>168</v>
      </c>
      <c r="W68" s="24">
        <v>198.5</v>
      </c>
      <c r="X68" s="29"/>
      <c r="Y68" s="29"/>
      <c r="Z68" s="29"/>
      <c r="AA68" s="33">
        <v>174</v>
      </c>
      <c r="AB68" s="35"/>
      <c r="AC68" s="35"/>
      <c r="AD68" s="8">
        <f t="shared" ref="AD68:AD73" si="8">SUM(E68:AC68)</f>
        <v>1310.5</v>
      </c>
      <c r="AE68" s="51">
        <v>5</v>
      </c>
      <c r="AF68" s="51"/>
      <c r="AG68" s="51"/>
      <c r="AH68" s="44">
        <f t="shared" si="7"/>
        <v>5</v>
      </c>
      <c r="AI68" s="25">
        <f t="shared" ref="AI68:AI73" si="9">COUNTA(E68:AC68)</f>
        <v>9</v>
      </c>
    </row>
    <row r="69" spans="1:35" x14ac:dyDescent="0.2">
      <c r="A69" s="5" t="s">
        <v>605</v>
      </c>
      <c r="B69" s="7" t="s">
        <v>710</v>
      </c>
      <c r="C69" s="7" t="s">
        <v>711</v>
      </c>
      <c r="D69" s="5" t="s">
        <v>707</v>
      </c>
      <c r="E69" s="6"/>
      <c r="F69" s="9"/>
      <c r="G69" s="23"/>
      <c r="H69" s="34"/>
      <c r="I69" s="9"/>
      <c r="J69" s="6"/>
      <c r="K69" s="15"/>
      <c r="L69" s="15"/>
      <c r="M69" s="16"/>
      <c r="N69" s="16"/>
      <c r="O69" s="16"/>
      <c r="P69" s="16"/>
      <c r="Q69" s="16"/>
      <c r="R69" s="15"/>
      <c r="S69" s="16"/>
      <c r="T69" s="15"/>
      <c r="U69" s="33">
        <v>95</v>
      </c>
      <c r="V69" s="16"/>
      <c r="W69" s="29"/>
      <c r="X69" s="29"/>
      <c r="Y69" s="29"/>
      <c r="Z69" s="29"/>
      <c r="AA69" s="29"/>
      <c r="AB69" s="35"/>
      <c r="AC69" s="35"/>
      <c r="AD69" s="8">
        <f t="shared" si="8"/>
        <v>95</v>
      </c>
      <c r="AE69" s="51">
        <v>1</v>
      </c>
      <c r="AF69" s="51"/>
      <c r="AG69" s="51"/>
      <c r="AH69" s="44">
        <f t="shared" si="7"/>
        <v>1</v>
      </c>
      <c r="AI69" s="25">
        <f t="shared" si="9"/>
        <v>1</v>
      </c>
    </row>
    <row r="70" spans="1:35" x14ac:dyDescent="0.2">
      <c r="A70" s="5" t="s">
        <v>606</v>
      </c>
      <c r="B70" s="7" t="s">
        <v>567</v>
      </c>
      <c r="C70" s="7" t="s">
        <v>568</v>
      </c>
      <c r="D70" s="5" t="s">
        <v>422</v>
      </c>
      <c r="E70" s="9"/>
      <c r="F70" s="9"/>
      <c r="G70" s="23"/>
      <c r="H70" s="34"/>
      <c r="I70" s="9"/>
      <c r="J70" s="9"/>
      <c r="K70" s="15"/>
      <c r="L70" s="15"/>
      <c r="M70" s="16"/>
      <c r="N70" s="33">
        <v>112</v>
      </c>
      <c r="O70" s="16"/>
      <c r="P70" s="16"/>
      <c r="Q70" s="16"/>
      <c r="R70" s="15"/>
      <c r="S70" s="16"/>
      <c r="T70" s="15"/>
      <c r="U70" s="15"/>
      <c r="V70" s="16"/>
      <c r="W70" s="29"/>
      <c r="X70" s="29"/>
      <c r="Y70" s="29"/>
      <c r="Z70" s="29"/>
      <c r="AA70" s="29"/>
      <c r="AB70" s="35"/>
      <c r="AC70" s="35"/>
      <c r="AD70" s="8">
        <f t="shared" si="8"/>
        <v>112</v>
      </c>
      <c r="AE70" s="51">
        <v>1</v>
      </c>
      <c r="AF70" s="51"/>
      <c r="AG70" s="51"/>
      <c r="AH70" s="44">
        <f t="shared" si="7"/>
        <v>1</v>
      </c>
      <c r="AI70" s="25">
        <f t="shared" si="9"/>
        <v>1</v>
      </c>
    </row>
    <row r="71" spans="1:35" x14ac:dyDescent="0.2">
      <c r="A71" s="5" t="s">
        <v>607</v>
      </c>
      <c r="B71" s="7" t="s">
        <v>306</v>
      </c>
      <c r="C71" s="7" t="s">
        <v>307</v>
      </c>
      <c r="D71" s="5" t="s">
        <v>201</v>
      </c>
      <c r="E71" s="9"/>
      <c r="F71" s="9"/>
      <c r="G71" s="24">
        <v>50</v>
      </c>
      <c r="H71" s="34"/>
      <c r="I71" s="9"/>
      <c r="J71" s="20">
        <v>55</v>
      </c>
      <c r="K71" s="15"/>
      <c r="L71" s="15"/>
      <c r="M71" s="20">
        <v>63</v>
      </c>
      <c r="N71" s="16"/>
      <c r="O71" s="16"/>
      <c r="P71" s="16"/>
      <c r="Q71" s="16"/>
      <c r="R71" s="15"/>
      <c r="S71" s="16"/>
      <c r="T71" s="15"/>
      <c r="U71" s="15"/>
      <c r="V71" s="20">
        <v>63</v>
      </c>
      <c r="W71" s="24">
        <v>50</v>
      </c>
      <c r="X71" s="29"/>
      <c r="Y71" s="29"/>
      <c r="Z71" s="33">
        <v>78</v>
      </c>
      <c r="AA71" s="29"/>
      <c r="AB71" s="35"/>
      <c r="AC71" s="35"/>
      <c r="AD71" s="8">
        <f t="shared" si="8"/>
        <v>359</v>
      </c>
      <c r="AE71" s="51">
        <v>6</v>
      </c>
      <c r="AF71" s="51"/>
      <c r="AG71" s="51"/>
      <c r="AH71" s="44">
        <f t="shared" si="7"/>
        <v>6</v>
      </c>
      <c r="AI71" s="25">
        <f t="shared" si="9"/>
        <v>6</v>
      </c>
    </row>
    <row r="72" spans="1:35" x14ac:dyDescent="0.2">
      <c r="A72" s="5" t="s">
        <v>608</v>
      </c>
      <c r="B72" s="7" t="s">
        <v>300</v>
      </c>
      <c r="C72" s="7" t="s">
        <v>301</v>
      </c>
      <c r="D72" s="5" t="s">
        <v>106</v>
      </c>
      <c r="E72" s="9"/>
      <c r="F72" s="9"/>
      <c r="G72" s="24">
        <v>56</v>
      </c>
      <c r="H72" s="33">
        <v>178</v>
      </c>
      <c r="I72" s="9"/>
      <c r="J72" s="20">
        <v>71</v>
      </c>
      <c r="K72" s="15"/>
      <c r="L72" s="15"/>
      <c r="M72" s="16"/>
      <c r="N72" s="16"/>
      <c r="O72" s="16"/>
      <c r="P72" s="16"/>
      <c r="Q72" s="16"/>
      <c r="R72" s="15"/>
      <c r="S72" s="16"/>
      <c r="T72" s="15"/>
      <c r="U72" s="15"/>
      <c r="V72" s="20">
        <v>132</v>
      </c>
      <c r="W72" s="29"/>
      <c r="X72" s="29"/>
      <c r="Y72" s="29"/>
      <c r="Z72" s="29"/>
      <c r="AA72" s="29"/>
      <c r="AB72" s="35"/>
      <c r="AC72" s="35"/>
      <c r="AD72" s="8">
        <f t="shared" si="8"/>
        <v>437</v>
      </c>
      <c r="AE72" s="51">
        <v>4</v>
      </c>
      <c r="AF72" s="51"/>
      <c r="AG72" s="51"/>
      <c r="AH72" s="44">
        <f t="shared" si="7"/>
        <v>4</v>
      </c>
      <c r="AI72" s="25">
        <f t="shared" si="9"/>
        <v>4</v>
      </c>
    </row>
    <row r="73" spans="1:35" x14ac:dyDescent="0.2">
      <c r="A73" s="5" t="s">
        <v>609</v>
      </c>
      <c r="B73" s="5" t="s">
        <v>46</v>
      </c>
      <c r="C73" s="5" t="s">
        <v>47</v>
      </c>
      <c r="D73" s="5" t="s">
        <v>15</v>
      </c>
      <c r="E73" s="20">
        <f>5+30+10+4</f>
        <v>49</v>
      </c>
      <c r="F73" s="9"/>
      <c r="G73" s="23"/>
      <c r="H73" s="34">
        <v>87.5</v>
      </c>
      <c r="I73" s="9"/>
      <c r="J73" s="20">
        <v>45</v>
      </c>
      <c r="K73" s="15"/>
      <c r="L73" s="15"/>
      <c r="M73" s="20">
        <v>45</v>
      </c>
      <c r="N73" s="16"/>
      <c r="O73" s="16"/>
      <c r="P73" s="16"/>
      <c r="Q73" s="16"/>
      <c r="R73" s="15"/>
      <c r="S73" s="16"/>
      <c r="T73" s="15"/>
      <c r="U73" s="15"/>
      <c r="V73" s="16"/>
      <c r="W73" s="29"/>
      <c r="X73" s="29"/>
      <c r="Y73" s="29"/>
      <c r="Z73" s="33">
        <v>97</v>
      </c>
      <c r="AA73" s="29"/>
      <c r="AB73" s="35"/>
      <c r="AC73" s="35"/>
      <c r="AD73" s="8">
        <f t="shared" si="8"/>
        <v>323.5</v>
      </c>
      <c r="AE73" s="51">
        <v>4</v>
      </c>
      <c r="AF73" s="51"/>
      <c r="AG73" s="51"/>
      <c r="AH73" s="44">
        <f t="shared" si="7"/>
        <v>4</v>
      </c>
      <c r="AI73" s="25">
        <f t="shared" si="9"/>
        <v>5</v>
      </c>
    </row>
    <row r="74" spans="1:35" x14ac:dyDescent="0.2">
      <c r="A74" s="5" t="s">
        <v>610</v>
      </c>
      <c r="B74" s="5" t="s">
        <v>945</v>
      </c>
      <c r="C74" s="5" t="s">
        <v>942</v>
      </c>
      <c r="D74" s="5" t="s">
        <v>12</v>
      </c>
      <c r="E74" s="5"/>
      <c r="F74" s="7"/>
      <c r="G74" s="67"/>
      <c r="H74" s="58"/>
      <c r="I74" s="7"/>
      <c r="J74" s="68"/>
      <c r="K74" s="68"/>
      <c r="L74" s="68"/>
      <c r="M74" s="68"/>
      <c r="N74" s="68"/>
      <c r="O74" s="68"/>
      <c r="P74" s="68"/>
      <c r="Q74" s="68"/>
      <c r="R74" s="7"/>
      <c r="S74" s="68"/>
      <c r="T74" s="7"/>
      <c r="U74" s="7"/>
      <c r="V74" s="68"/>
      <c r="W74" s="67"/>
      <c r="X74" s="67"/>
      <c r="Y74" s="67"/>
      <c r="Z74" s="67"/>
      <c r="AA74" s="67"/>
      <c r="AB74" s="58"/>
      <c r="AC74" s="58"/>
      <c r="AD74" s="7"/>
      <c r="AE74" s="7"/>
      <c r="AF74" s="7"/>
      <c r="AG74" s="69" t="s">
        <v>936</v>
      </c>
      <c r="AH74" s="7"/>
      <c r="AI74" s="7"/>
    </row>
    <row r="75" spans="1:35" x14ac:dyDescent="0.2">
      <c r="A75" s="7" t="s">
        <v>699</v>
      </c>
      <c r="B75" s="7" t="s">
        <v>943</v>
      </c>
      <c r="C75" s="7" t="s">
        <v>944</v>
      </c>
      <c r="D75" s="7" t="s">
        <v>12</v>
      </c>
      <c r="E75" s="7"/>
      <c r="F75" s="7"/>
      <c r="G75" s="67"/>
      <c r="H75" s="58"/>
      <c r="I75" s="7"/>
      <c r="J75" s="68"/>
      <c r="K75" s="68"/>
      <c r="L75" s="68"/>
      <c r="M75" s="68"/>
      <c r="N75" s="68"/>
      <c r="O75" s="68"/>
      <c r="P75" s="68"/>
      <c r="Q75" s="68"/>
      <c r="R75" s="7"/>
      <c r="S75" s="68"/>
      <c r="T75" s="7"/>
      <c r="U75" s="7"/>
      <c r="V75" s="68"/>
      <c r="W75" s="67"/>
      <c r="X75" s="67"/>
      <c r="Y75" s="67"/>
      <c r="Z75" s="67"/>
      <c r="AA75" s="67"/>
      <c r="AB75" s="58"/>
      <c r="AC75" s="58"/>
      <c r="AD75" s="7"/>
      <c r="AE75" s="7"/>
      <c r="AF75" s="7"/>
      <c r="AG75" s="69" t="s">
        <v>936</v>
      </c>
      <c r="AH75" s="7"/>
      <c r="AI75" s="7"/>
    </row>
    <row r="76" spans="1:35" x14ac:dyDescent="0.2">
      <c r="A76" s="4"/>
    </row>
  </sheetData>
  <sortState xmlns:xlrd2="http://schemas.microsoft.com/office/spreadsheetml/2017/richdata2" ref="B4:AI73">
    <sortCondition ref="B4:B73"/>
  </sortState>
  <mergeCells count="10">
    <mergeCell ref="AI2:AI3"/>
    <mergeCell ref="A2:A3"/>
    <mergeCell ref="B2:B3"/>
    <mergeCell ref="C2:C3"/>
    <mergeCell ref="D2:D3"/>
    <mergeCell ref="AD2:AD3"/>
    <mergeCell ref="AH2:AH3"/>
    <mergeCell ref="AE2:AE3"/>
    <mergeCell ref="AF2:AF3"/>
    <mergeCell ref="AG2:AG3"/>
  </mergeCells>
  <phoneticPr fontId="8" type="noConversion"/>
  <conditionalFormatting sqref="AH4:AH73">
    <cfRule type="cellIs" dxfId="15" priority="1" operator="lessThan">
      <formula>4</formula>
    </cfRule>
    <cfRule type="cellIs" dxfId="14" priority="2" operator="greaterThan">
      <formula>3</formula>
    </cfRule>
  </conditionalFormatting>
  <pageMargins left="0.7" right="0.7" top="0.75" bottom="0.75" header="0.3" footer="0.3"/>
  <pageSetup paperSize="9" scale="38" fitToHeight="3" orientation="landscape" horizontalDpi="0" verticalDpi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B1EE-638B-7C41-8441-25394C5AC0BE}">
  <sheetPr>
    <tabColor theme="9"/>
    <pageSetUpPr fitToPage="1"/>
  </sheetPr>
  <dimension ref="A1:AK109"/>
  <sheetViews>
    <sheetView tabSelected="1" topLeftCell="A64" zoomScale="83" zoomScaleNormal="100" workbookViewId="0">
      <selection activeCell="A103" sqref="A103:XFD103"/>
    </sheetView>
  </sheetViews>
  <sheetFormatPr baseColWidth="10" defaultRowHeight="16" x14ac:dyDescent="0.2"/>
  <cols>
    <col min="1" max="1" width="4.5" style="1" bestFit="1" customWidth="1"/>
    <col min="2" max="2" width="21" style="1" bestFit="1" customWidth="1"/>
    <col min="3" max="3" width="28" style="1" bestFit="1" customWidth="1"/>
    <col min="4" max="4" width="40.1640625" style="1" bestFit="1" customWidth="1"/>
    <col min="5" max="6" width="7.1640625" style="1" customWidth="1"/>
    <col min="7" max="8" width="7.1640625" style="26" customWidth="1"/>
    <col min="9" max="9" width="7.1640625" style="1" customWidth="1"/>
    <col min="10" max="10" width="7.1640625" style="42" customWidth="1"/>
    <col min="11" max="27" width="7.33203125" style="42" customWidth="1"/>
    <col min="28" max="28" width="7.33203125" style="31" customWidth="1"/>
    <col min="29" max="29" width="7.33203125" style="1" customWidth="1"/>
    <col min="30" max="30" width="7.33203125" style="31" customWidth="1"/>
    <col min="31" max="31" width="10.6640625" style="1" customWidth="1"/>
    <col min="32" max="34" width="7" style="1" customWidth="1"/>
    <col min="35" max="35" width="6.33203125" style="1" bestFit="1" customWidth="1"/>
    <col min="36" max="36" width="5.6640625" style="1" customWidth="1"/>
    <col min="37" max="16384" width="10.83203125" style="1"/>
  </cols>
  <sheetData>
    <row r="1" spans="1:37" x14ac:dyDescent="0.2">
      <c r="A1" s="17" t="s">
        <v>263</v>
      </c>
    </row>
    <row r="2" spans="1:37" x14ac:dyDescent="0.2">
      <c r="A2" s="73" t="s">
        <v>0</v>
      </c>
      <c r="B2" s="73" t="s">
        <v>1</v>
      </c>
      <c r="C2" s="73" t="s">
        <v>2</v>
      </c>
      <c r="D2" s="73" t="s">
        <v>3</v>
      </c>
      <c r="E2" s="38" t="s">
        <v>443</v>
      </c>
      <c r="F2" s="39" t="s">
        <v>444</v>
      </c>
      <c r="G2" s="40" t="s">
        <v>445</v>
      </c>
      <c r="H2" s="41" t="s">
        <v>446</v>
      </c>
      <c r="I2" s="39" t="s">
        <v>446</v>
      </c>
      <c r="J2" s="38" t="s">
        <v>447</v>
      </c>
      <c r="K2" s="39" t="s">
        <v>532</v>
      </c>
      <c r="L2" s="39" t="s">
        <v>545</v>
      </c>
      <c r="M2" s="38" t="s">
        <v>660</v>
      </c>
      <c r="N2" s="41" t="s">
        <v>572</v>
      </c>
      <c r="O2" s="41" t="s">
        <v>572</v>
      </c>
      <c r="P2" s="38" t="s">
        <v>585</v>
      </c>
      <c r="Q2" s="41" t="s">
        <v>593</v>
      </c>
      <c r="R2" s="39" t="s">
        <v>685</v>
      </c>
      <c r="S2" s="38" t="s">
        <v>685</v>
      </c>
      <c r="T2" s="39" t="s">
        <v>677</v>
      </c>
      <c r="U2" s="41" t="s">
        <v>718</v>
      </c>
      <c r="V2" s="38" t="s">
        <v>753</v>
      </c>
      <c r="W2" s="40" t="s">
        <v>754</v>
      </c>
      <c r="X2" s="38" t="s">
        <v>824</v>
      </c>
      <c r="Y2" s="41" t="s">
        <v>842</v>
      </c>
      <c r="Z2" s="41" t="s">
        <v>842</v>
      </c>
      <c r="AA2" s="41" t="s">
        <v>843</v>
      </c>
      <c r="AB2" s="41" t="s">
        <v>897</v>
      </c>
      <c r="AC2" s="39" t="s">
        <v>893</v>
      </c>
      <c r="AD2" s="41" t="s">
        <v>896</v>
      </c>
      <c r="AE2" s="74" t="s">
        <v>92</v>
      </c>
      <c r="AF2" s="80" t="s">
        <v>889</v>
      </c>
      <c r="AG2" s="80" t="s">
        <v>890</v>
      </c>
      <c r="AH2" s="81" t="s">
        <v>891</v>
      </c>
      <c r="AI2" s="75" t="s">
        <v>286</v>
      </c>
      <c r="AJ2" s="72" t="s">
        <v>311</v>
      </c>
    </row>
    <row r="3" spans="1:37" s="2" customFormat="1" ht="150" customHeight="1" x14ac:dyDescent="0.2">
      <c r="A3" s="73"/>
      <c r="B3" s="73"/>
      <c r="C3" s="73"/>
      <c r="D3" s="73"/>
      <c r="E3" s="18" t="s">
        <v>91</v>
      </c>
      <c r="F3" s="21" t="s">
        <v>285</v>
      </c>
      <c r="G3" s="22" t="s">
        <v>287</v>
      </c>
      <c r="H3" s="32" t="s">
        <v>407</v>
      </c>
      <c r="I3" s="21" t="s">
        <v>412</v>
      </c>
      <c r="J3" s="18" t="s">
        <v>448</v>
      </c>
      <c r="K3" s="21" t="s">
        <v>531</v>
      </c>
      <c r="L3" s="21" t="s">
        <v>544</v>
      </c>
      <c r="M3" s="18" t="s">
        <v>551</v>
      </c>
      <c r="N3" s="32" t="s">
        <v>573</v>
      </c>
      <c r="O3" s="32" t="s">
        <v>576</v>
      </c>
      <c r="P3" s="18" t="s">
        <v>586</v>
      </c>
      <c r="Q3" s="32" t="s">
        <v>594</v>
      </c>
      <c r="R3" s="21" t="s">
        <v>684</v>
      </c>
      <c r="S3" s="18" t="s">
        <v>686</v>
      </c>
      <c r="T3" s="21" t="s">
        <v>678</v>
      </c>
      <c r="U3" s="32" t="s">
        <v>712</v>
      </c>
      <c r="V3" s="18" t="s">
        <v>752</v>
      </c>
      <c r="W3" s="22" t="s">
        <v>755</v>
      </c>
      <c r="X3" s="18" t="s">
        <v>823</v>
      </c>
      <c r="Y3" s="32" t="s">
        <v>839</v>
      </c>
      <c r="Z3" s="32" t="s">
        <v>840</v>
      </c>
      <c r="AA3" s="32" t="s">
        <v>841</v>
      </c>
      <c r="AB3" s="32" t="s">
        <v>894</v>
      </c>
      <c r="AC3" s="21" t="s">
        <v>892</v>
      </c>
      <c r="AD3" s="32" t="s">
        <v>895</v>
      </c>
      <c r="AE3" s="74"/>
      <c r="AF3" s="80"/>
      <c r="AG3" s="80"/>
      <c r="AH3" s="81"/>
      <c r="AI3" s="75"/>
      <c r="AJ3" s="72"/>
    </row>
    <row r="4" spans="1:37" x14ac:dyDescent="0.2">
      <c r="A4" s="10" t="s">
        <v>48</v>
      </c>
      <c r="B4" s="7" t="s">
        <v>463</v>
      </c>
      <c r="C4" s="7" t="s">
        <v>464</v>
      </c>
      <c r="D4" s="5" t="s">
        <v>6</v>
      </c>
      <c r="E4" s="9"/>
      <c r="F4" s="9"/>
      <c r="G4" s="9"/>
      <c r="H4" s="9"/>
      <c r="I4" s="9"/>
      <c r="J4" s="20">
        <v>313</v>
      </c>
      <c r="K4" s="15"/>
      <c r="L4" s="15"/>
      <c r="M4" s="20">
        <v>319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35"/>
      <c r="AC4" s="15"/>
      <c r="AD4" s="35"/>
      <c r="AE4" s="8">
        <f t="shared" ref="AE4:AE38" si="0">SUM(E4:AD4)</f>
        <v>632</v>
      </c>
      <c r="AF4" s="51">
        <v>2</v>
      </c>
      <c r="AG4" s="51">
        <v>1</v>
      </c>
      <c r="AH4" s="51"/>
      <c r="AI4" s="19">
        <f t="shared" ref="AI4:AI35" si="1">SUM(AF4:AG4)</f>
        <v>3</v>
      </c>
      <c r="AJ4" s="25">
        <f t="shared" ref="AJ4:AJ35" si="2">COUNTA(E4:AD4)</f>
        <v>2</v>
      </c>
      <c r="AK4" s="13"/>
    </row>
    <row r="5" spans="1:37" x14ac:dyDescent="0.2">
      <c r="A5" s="10" t="s">
        <v>51</v>
      </c>
      <c r="B5" s="7" t="s">
        <v>316</v>
      </c>
      <c r="C5" s="7" t="s">
        <v>317</v>
      </c>
      <c r="D5" s="5" t="s">
        <v>149</v>
      </c>
      <c r="E5" s="9"/>
      <c r="F5" s="9"/>
      <c r="G5" s="24">
        <v>234</v>
      </c>
      <c r="H5" s="33">
        <v>127</v>
      </c>
      <c r="I5" s="9"/>
      <c r="J5" s="6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35"/>
      <c r="AC5" s="15"/>
      <c r="AD5" s="35"/>
      <c r="AE5" s="8">
        <f t="shared" si="0"/>
        <v>361</v>
      </c>
      <c r="AF5" s="51">
        <v>2</v>
      </c>
      <c r="AG5" s="51">
        <v>1</v>
      </c>
      <c r="AH5" s="51"/>
      <c r="AI5" s="19">
        <f t="shared" si="1"/>
        <v>3</v>
      </c>
      <c r="AJ5" s="25">
        <f t="shared" si="2"/>
        <v>2</v>
      </c>
      <c r="AK5" s="13"/>
    </row>
    <row r="6" spans="1:37" x14ac:dyDescent="0.2">
      <c r="A6" s="10" t="s">
        <v>54</v>
      </c>
      <c r="B6" s="10" t="s">
        <v>115</v>
      </c>
      <c r="C6" s="10" t="s">
        <v>116</v>
      </c>
      <c r="D6" s="10" t="s">
        <v>114</v>
      </c>
      <c r="E6" s="20">
        <v>158</v>
      </c>
      <c r="F6" s="9">
        <v>96</v>
      </c>
      <c r="G6" s="23"/>
      <c r="H6" s="23"/>
      <c r="I6" s="9"/>
      <c r="J6" s="6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20">
        <v>115</v>
      </c>
      <c r="W6" s="15"/>
      <c r="X6" s="15"/>
      <c r="Y6" s="15"/>
      <c r="Z6" s="15"/>
      <c r="AA6" s="33">
        <v>150</v>
      </c>
      <c r="AB6" s="35"/>
      <c r="AC6" s="15"/>
      <c r="AD6" s="35"/>
      <c r="AE6" s="8">
        <f t="shared" si="0"/>
        <v>519</v>
      </c>
      <c r="AF6" s="51">
        <v>3</v>
      </c>
      <c r="AG6" s="51"/>
      <c r="AH6" s="51"/>
      <c r="AI6" s="19">
        <f t="shared" si="1"/>
        <v>3</v>
      </c>
      <c r="AJ6" s="25">
        <f t="shared" si="2"/>
        <v>4</v>
      </c>
      <c r="AK6" s="13"/>
    </row>
    <row r="7" spans="1:37" x14ac:dyDescent="0.2">
      <c r="A7" s="10" t="s">
        <v>57</v>
      </c>
      <c r="B7" s="7" t="s">
        <v>176</v>
      </c>
      <c r="C7" s="7" t="s">
        <v>177</v>
      </c>
      <c r="D7" s="5" t="s">
        <v>178</v>
      </c>
      <c r="E7" s="9"/>
      <c r="F7" s="9"/>
      <c r="G7" s="9"/>
      <c r="H7" s="23"/>
      <c r="I7" s="9"/>
      <c r="J7" s="6"/>
      <c r="K7" s="15"/>
      <c r="L7" s="15"/>
      <c r="M7" s="15"/>
      <c r="N7" s="15"/>
      <c r="O7" s="15"/>
      <c r="P7" s="15"/>
      <c r="Q7" s="15"/>
      <c r="R7" s="15">
        <v>45</v>
      </c>
      <c r="S7" s="16">
        <v>124</v>
      </c>
      <c r="T7" s="16"/>
      <c r="U7" s="16"/>
      <c r="V7" s="15"/>
      <c r="W7" s="15"/>
      <c r="X7" s="15"/>
      <c r="Y7" s="15"/>
      <c r="Z7" s="15"/>
      <c r="AA7" s="15"/>
      <c r="AB7" s="35"/>
      <c r="AC7" s="15"/>
      <c r="AD7" s="35"/>
      <c r="AE7" s="8">
        <f t="shared" si="0"/>
        <v>169</v>
      </c>
      <c r="AF7" s="51">
        <v>0</v>
      </c>
      <c r="AG7" s="51"/>
      <c r="AH7" s="51"/>
      <c r="AI7" s="19">
        <f t="shared" si="1"/>
        <v>0</v>
      </c>
      <c r="AJ7" s="25">
        <f t="shared" si="2"/>
        <v>2</v>
      </c>
      <c r="AK7" s="13"/>
    </row>
    <row r="8" spans="1:37" x14ac:dyDescent="0.2">
      <c r="A8" s="10" t="s">
        <v>60</v>
      </c>
      <c r="B8" s="7" t="s">
        <v>176</v>
      </c>
      <c r="C8" s="7" t="s">
        <v>857</v>
      </c>
      <c r="D8" s="5" t="s">
        <v>178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5"/>
      <c r="X8" s="15"/>
      <c r="Y8" s="35"/>
      <c r="Z8" s="35">
        <v>108</v>
      </c>
      <c r="AA8" s="15"/>
      <c r="AB8" s="33">
        <v>174</v>
      </c>
      <c r="AC8" s="15"/>
      <c r="AD8" s="35"/>
      <c r="AE8" s="8">
        <f t="shared" si="0"/>
        <v>282</v>
      </c>
      <c r="AF8" s="51">
        <v>0</v>
      </c>
      <c r="AG8" s="51"/>
      <c r="AH8" s="51"/>
      <c r="AI8" s="19">
        <f t="shared" si="1"/>
        <v>0</v>
      </c>
      <c r="AJ8" s="25">
        <f t="shared" si="2"/>
        <v>2</v>
      </c>
      <c r="AK8" s="13"/>
    </row>
    <row r="9" spans="1:37" x14ac:dyDescent="0.2">
      <c r="A9" s="10" t="s">
        <v>63</v>
      </c>
      <c r="B9" s="5" t="s">
        <v>493</v>
      </c>
      <c r="C9" s="5" t="s">
        <v>494</v>
      </c>
      <c r="D9" s="5" t="s">
        <v>219</v>
      </c>
      <c r="E9" s="9"/>
      <c r="F9" s="9"/>
      <c r="G9" s="9"/>
      <c r="H9" s="23"/>
      <c r="I9" s="9"/>
      <c r="J9" s="6"/>
      <c r="K9" s="15"/>
      <c r="L9" s="15"/>
      <c r="M9" s="15"/>
      <c r="N9" s="15"/>
      <c r="O9" s="15"/>
      <c r="P9" s="15"/>
      <c r="Q9" s="15"/>
      <c r="R9" s="15"/>
      <c r="S9" s="16"/>
      <c r="T9" s="16"/>
      <c r="U9" s="16"/>
      <c r="V9" s="15"/>
      <c r="W9" s="15"/>
      <c r="X9" s="15"/>
      <c r="Y9" s="15"/>
      <c r="Z9" s="15"/>
      <c r="AA9" s="15"/>
      <c r="AB9" s="35"/>
      <c r="AC9" s="15">
        <v>92</v>
      </c>
      <c r="AD9" s="35"/>
      <c r="AE9" s="8">
        <f t="shared" si="0"/>
        <v>92</v>
      </c>
      <c r="AF9" s="51">
        <v>0</v>
      </c>
      <c r="AG9" s="51"/>
      <c r="AH9" s="51"/>
      <c r="AI9" s="19">
        <f t="shared" si="1"/>
        <v>0</v>
      </c>
      <c r="AJ9" s="25">
        <f t="shared" si="2"/>
        <v>1</v>
      </c>
      <c r="AK9" s="13"/>
    </row>
    <row r="10" spans="1:37" x14ac:dyDescent="0.2">
      <c r="A10" s="10" t="s">
        <v>66</v>
      </c>
      <c r="B10" s="10" t="s">
        <v>150</v>
      </c>
      <c r="C10" s="10" t="s">
        <v>151</v>
      </c>
      <c r="D10" s="10" t="s">
        <v>152</v>
      </c>
      <c r="E10" s="20">
        <v>57</v>
      </c>
      <c r="F10" s="9"/>
      <c r="G10" s="24">
        <v>58</v>
      </c>
      <c r="H10" s="23"/>
      <c r="I10" s="9"/>
      <c r="J10" s="20">
        <v>63</v>
      </c>
      <c r="K10" s="15"/>
      <c r="L10" s="15"/>
      <c r="M10" s="20">
        <v>63</v>
      </c>
      <c r="N10" s="15"/>
      <c r="O10" s="15"/>
      <c r="P10" s="15"/>
      <c r="Q10" s="15"/>
      <c r="R10" s="15"/>
      <c r="S10" s="15"/>
      <c r="T10" s="15">
        <v>58</v>
      </c>
      <c r="U10" s="15"/>
      <c r="V10" s="15"/>
      <c r="W10" s="15"/>
      <c r="X10" s="15"/>
      <c r="Y10" s="15"/>
      <c r="Z10" s="35">
        <v>79.5</v>
      </c>
      <c r="AA10" s="15"/>
      <c r="AB10" s="35"/>
      <c r="AC10" s="15">
        <v>70</v>
      </c>
      <c r="AD10" s="35"/>
      <c r="AE10" s="8">
        <f t="shared" si="0"/>
        <v>448.5</v>
      </c>
      <c r="AF10" s="51">
        <v>4</v>
      </c>
      <c r="AG10" s="51"/>
      <c r="AH10" s="51"/>
      <c r="AI10" s="19">
        <f t="shared" si="1"/>
        <v>4</v>
      </c>
      <c r="AJ10" s="25">
        <f t="shared" si="2"/>
        <v>7</v>
      </c>
      <c r="AK10" s="13"/>
    </row>
    <row r="11" spans="1:37" x14ac:dyDescent="0.2">
      <c r="A11" s="10" t="s">
        <v>69</v>
      </c>
      <c r="B11" s="7" t="s">
        <v>569</v>
      </c>
      <c r="C11" s="7" t="s">
        <v>570</v>
      </c>
      <c r="D11" s="5" t="s">
        <v>571</v>
      </c>
      <c r="E11" s="9"/>
      <c r="F11" s="9"/>
      <c r="G11" s="23"/>
      <c r="H11" s="23"/>
      <c r="I11" s="9"/>
      <c r="J11" s="6"/>
      <c r="K11" s="15"/>
      <c r="L11" s="15"/>
      <c r="M11" s="15"/>
      <c r="N11" s="33">
        <v>72.5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35"/>
      <c r="AC11" s="15"/>
      <c r="AD11" s="35"/>
      <c r="AE11" s="8">
        <f t="shared" si="0"/>
        <v>72.5</v>
      </c>
      <c r="AF11" s="51">
        <v>1</v>
      </c>
      <c r="AG11" s="51"/>
      <c r="AH11" s="51"/>
      <c r="AI11" s="19">
        <f t="shared" si="1"/>
        <v>1</v>
      </c>
      <c r="AJ11" s="25">
        <f t="shared" si="2"/>
        <v>1</v>
      </c>
      <c r="AK11" s="13"/>
    </row>
    <row r="12" spans="1:37" x14ac:dyDescent="0.2">
      <c r="A12" s="10" t="s">
        <v>72</v>
      </c>
      <c r="B12" s="5" t="s">
        <v>682</v>
      </c>
      <c r="C12" s="5" t="s">
        <v>683</v>
      </c>
      <c r="D12" s="5" t="s">
        <v>31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5"/>
      <c r="AB12" s="33">
        <v>142</v>
      </c>
      <c r="AC12" s="15"/>
      <c r="AD12" s="35"/>
      <c r="AE12" s="8">
        <f t="shared" si="0"/>
        <v>142</v>
      </c>
      <c r="AF12" s="51">
        <v>1</v>
      </c>
      <c r="AG12" s="51"/>
      <c r="AH12" s="51"/>
      <c r="AI12" s="19">
        <f t="shared" si="1"/>
        <v>1</v>
      </c>
      <c r="AJ12" s="25">
        <f t="shared" si="2"/>
        <v>1</v>
      </c>
      <c r="AK12" s="13"/>
    </row>
    <row r="13" spans="1:37" x14ac:dyDescent="0.2">
      <c r="A13" s="10" t="s">
        <v>75</v>
      </c>
      <c r="B13" s="7" t="s">
        <v>877</v>
      </c>
      <c r="C13" s="7" t="s">
        <v>850</v>
      </c>
      <c r="D13" s="5" t="s">
        <v>170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6"/>
      <c r="Y13" s="15"/>
      <c r="Z13" s="15"/>
      <c r="AA13" s="35">
        <v>72.5</v>
      </c>
      <c r="AB13" s="35"/>
      <c r="AC13" s="15"/>
      <c r="AD13" s="35"/>
      <c r="AE13" s="8">
        <f t="shared" si="0"/>
        <v>72.5</v>
      </c>
      <c r="AF13" s="51">
        <v>0</v>
      </c>
      <c r="AG13" s="51"/>
      <c r="AH13" s="51"/>
      <c r="AI13" s="19">
        <f t="shared" si="1"/>
        <v>0</v>
      </c>
      <c r="AJ13" s="25">
        <f t="shared" si="2"/>
        <v>1</v>
      </c>
      <c r="AK13" s="13"/>
    </row>
    <row r="14" spans="1:37" x14ac:dyDescent="0.2">
      <c r="A14" s="10" t="s">
        <v>78</v>
      </c>
      <c r="B14" s="10" t="s">
        <v>125</v>
      </c>
      <c r="C14" s="10" t="s">
        <v>126</v>
      </c>
      <c r="D14" s="10" t="s">
        <v>15</v>
      </c>
      <c r="E14" s="20">
        <v>110</v>
      </c>
      <c r="F14" s="9">
        <v>74</v>
      </c>
      <c r="G14" s="23"/>
      <c r="H14" s="23"/>
      <c r="I14" s="9"/>
      <c r="J14" s="20">
        <v>88</v>
      </c>
      <c r="K14" s="15"/>
      <c r="L14" s="15">
        <v>96</v>
      </c>
      <c r="M14" s="20">
        <v>117</v>
      </c>
      <c r="N14" s="15"/>
      <c r="O14" s="34">
        <v>129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35"/>
      <c r="AC14" s="15"/>
      <c r="AD14" s="35"/>
      <c r="AE14" s="8">
        <f t="shared" si="0"/>
        <v>614</v>
      </c>
      <c r="AF14" s="51">
        <v>3</v>
      </c>
      <c r="AG14" s="51"/>
      <c r="AH14" s="61" t="s">
        <v>936</v>
      </c>
      <c r="AI14" s="19">
        <f t="shared" si="1"/>
        <v>3</v>
      </c>
      <c r="AJ14" s="25">
        <f t="shared" si="2"/>
        <v>6</v>
      </c>
      <c r="AK14" s="13"/>
    </row>
    <row r="15" spans="1:37" x14ac:dyDescent="0.2">
      <c r="A15" s="10" t="s">
        <v>81</v>
      </c>
      <c r="B15" s="10" t="s">
        <v>110</v>
      </c>
      <c r="C15" s="10" t="s">
        <v>111</v>
      </c>
      <c r="D15" s="10" t="s">
        <v>9</v>
      </c>
      <c r="E15" s="20">
        <v>182</v>
      </c>
      <c r="F15" s="9"/>
      <c r="G15" s="23"/>
      <c r="H15" s="23"/>
      <c r="I15" s="9"/>
      <c r="J15" s="20">
        <v>65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20">
        <v>127</v>
      </c>
      <c r="W15" s="24">
        <v>136</v>
      </c>
      <c r="X15" s="16">
        <v>74</v>
      </c>
      <c r="Y15" s="15"/>
      <c r="Z15" s="15"/>
      <c r="AA15" s="15"/>
      <c r="AB15" s="35"/>
      <c r="AC15" s="15"/>
      <c r="AD15" s="33">
        <v>146</v>
      </c>
      <c r="AE15" s="8">
        <f t="shared" si="0"/>
        <v>730</v>
      </c>
      <c r="AF15" s="51">
        <v>5</v>
      </c>
      <c r="AG15" s="51"/>
      <c r="AH15" s="51"/>
      <c r="AI15" s="19">
        <f t="shared" si="1"/>
        <v>5</v>
      </c>
      <c r="AJ15" s="25">
        <f t="shared" si="2"/>
        <v>6</v>
      </c>
      <c r="AK15" s="13"/>
    </row>
    <row r="16" spans="1:37" x14ac:dyDescent="0.2">
      <c r="A16" s="10" t="s">
        <v>84</v>
      </c>
      <c r="B16" s="7" t="s">
        <v>583</v>
      </c>
      <c r="C16" s="7" t="s">
        <v>584</v>
      </c>
      <c r="D16" s="5" t="s">
        <v>582</v>
      </c>
      <c r="E16" s="9"/>
      <c r="F16" s="9"/>
      <c r="G16" s="23"/>
      <c r="H16" s="23"/>
      <c r="I16" s="9"/>
      <c r="J16" s="6"/>
      <c r="K16" s="15"/>
      <c r="L16" s="15"/>
      <c r="M16" s="15"/>
      <c r="N16" s="15"/>
      <c r="O16" s="33">
        <v>161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35"/>
      <c r="AC16" s="15"/>
      <c r="AD16" s="35"/>
      <c r="AE16" s="8">
        <f t="shared" si="0"/>
        <v>161</v>
      </c>
      <c r="AF16" s="51">
        <v>1</v>
      </c>
      <c r="AG16" s="51"/>
      <c r="AH16" s="51"/>
      <c r="AI16" s="19">
        <f t="shared" si="1"/>
        <v>1</v>
      </c>
      <c r="AJ16" s="25">
        <f t="shared" si="2"/>
        <v>1</v>
      </c>
      <c r="AK16" s="13"/>
    </row>
    <row r="17" spans="1:37" x14ac:dyDescent="0.2">
      <c r="A17" s="10" t="s">
        <v>87</v>
      </c>
      <c r="B17" s="7" t="s">
        <v>574</v>
      </c>
      <c r="C17" s="7" t="s">
        <v>575</v>
      </c>
      <c r="D17" s="5" t="s">
        <v>167</v>
      </c>
      <c r="E17" s="9"/>
      <c r="F17" s="9"/>
      <c r="G17" s="23"/>
      <c r="H17" s="23"/>
      <c r="I17" s="9"/>
      <c r="J17" s="6"/>
      <c r="K17" s="15"/>
      <c r="L17" s="15"/>
      <c r="M17" s="15"/>
      <c r="N17" s="33">
        <v>118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35"/>
      <c r="AC17" s="15"/>
      <c r="AD17" s="35"/>
      <c r="AE17" s="8">
        <f t="shared" si="0"/>
        <v>118</v>
      </c>
      <c r="AF17" s="51">
        <v>1</v>
      </c>
      <c r="AG17" s="51"/>
      <c r="AH17" s="51"/>
      <c r="AI17" s="19">
        <f t="shared" si="1"/>
        <v>1</v>
      </c>
      <c r="AJ17" s="25">
        <f t="shared" si="2"/>
        <v>1</v>
      </c>
      <c r="AK17" s="13"/>
    </row>
    <row r="18" spans="1:37" x14ac:dyDescent="0.2">
      <c r="A18" s="10" t="s">
        <v>88</v>
      </c>
      <c r="B18" s="7" t="s">
        <v>469</v>
      </c>
      <c r="C18" s="7" t="s">
        <v>470</v>
      </c>
      <c r="D18" s="5" t="s">
        <v>129</v>
      </c>
      <c r="E18" s="9"/>
      <c r="F18" s="9"/>
      <c r="G18" s="9"/>
      <c r="H18" s="9"/>
      <c r="I18" s="9"/>
      <c r="J18" s="20">
        <v>111</v>
      </c>
      <c r="K18" s="15"/>
      <c r="L18" s="15"/>
      <c r="M18" s="15"/>
      <c r="N18" s="33">
        <v>150</v>
      </c>
      <c r="O18" s="15"/>
      <c r="P18" s="20">
        <v>98</v>
      </c>
      <c r="Q18" s="15"/>
      <c r="R18" s="15"/>
      <c r="S18" s="15"/>
      <c r="T18" s="15"/>
      <c r="U18" s="15"/>
      <c r="V18" s="15"/>
      <c r="W18" s="24">
        <v>95</v>
      </c>
      <c r="X18" s="15"/>
      <c r="Y18" s="15"/>
      <c r="Z18" s="35">
        <v>125</v>
      </c>
      <c r="AA18" s="15"/>
      <c r="AB18" s="35"/>
      <c r="AC18" s="15"/>
      <c r="AD18" s="35"/>
      <c r="AE18" s="8">
        <f t="shared" si="0"/>
        <v>579</v>
      </c>
      <c r="AF18" s="51">
        <v>4</v>
      </c>
      <c r="AG18" s="51"/>
      <c r="AH18" s="51"/>
      <c r="AI18" s="19">
        <f t="shared" si="1"/>
        <v>4</v>
      </c>
      <c r="AJ18" s="25">
        <f t="shared" si="2"/>
        <v>5</v>
      </c>
      <c r="AK18" s="13"/>
    </row>
    <row r="19" spans="1:37" x14ac:dyDescent="0.2">
      <c r="A19" s="10" t="s">
        <v>89</v>
      </c>
      <c r="B19" s="7" t="s">
        <v>776</v>
      </c>
      <c r="C19" s="7" t="s">
        <v>777</v>
      </c>
      <c r="D19" s="5" t="s">
        <v>124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24">
        <v>99</v>
      </c>
      <c r="X19" s="16">
        <v>86</v>
      </c>
      <c r="Y19" s="15"/>
      <c r="Z19" s="15"/>
      <c r="AA19" s="15"/>
      <c r="AB19" s="35"/>
      <c r="AC19" s="15"/>
      <c r="AD19" s="33">
        <v>119.5</v>
      </c>
      <c r="AE19" s="8">
        <f t="shared" si="0"/>
        <v>304.5</v>
      </c>
      <c r="AF19" s="51">
        <v>2</v>
      </c>
      <c r="AG19" s="51"/>
      <c r="AH19" s="51"/>
      <c r="AI19" s="19">
        <f t="shared" si="1"/>
        <v>2</v>
      </c>
      <c r="AJ19" s="25">
        <f t="shared" si="2"/>
        <v>3</v>
      </c>
      <c r="AK19" s="13"/>
    </row>
    <row r="20" spans="1:37" x14ac:dyDescent="0.2">
      <c r="A20" s="10" t="s">
        <v>90</v>
      </c>
      <c r="B20" s="5" t="s">
        <v>281</v>
      </c>
      <c r="C20" s="5" t="s">
        <v>282</v>
      </c>
      <c r="D20" s="5" t="s">
        <v>15</v>
      </c>
      <c r="E20" s="6"/>
      <c r="F20" s="9">
        <v>40</v>
      </c>
      <c r="G20" s="23"/>
      <c r="H20" s="23"/>
      <c r="I20" s="9"/>
      <c r="J20" s="20">
        <v>82</v>
      </c>
      <c r="K20" s="15"/>
      <c r="L20" s="15">
        <v>74</v>
      </c>
      <c r="M20" s="20">
        <v>88</v>
      </c>
      <c r="N20" s="15"/>
      <c r="O20" s="15"/>
      <c r="P20" s="15"/>
      <c r="Q20" s="15"/>
      <c r="R20" s="15"/>
      <c r="S20" s="15"/>
      <c r="T20" s="15"/>
      <c r="U20" s="15"/>
      <c r="V20" s="20">
        <v>80</v>
      </c>
      <c r="W20" s="15"/>
      <c r="X20" s="15"/>
      <c r="Y20" s="15"/>
      <c r="Z20" s="33">
        <v>98.5</v>
      </c>
      <c r="AA20" s="15"/>
      <c r="AB20" s="35"/>
      <c r="AC20" s="15"/>
      <c r="AD20" s="35"/>
      <c r="AE20" s="8">
        <f t="shared" si="0"/>
        <v>462.5</v>
      </c>
      <c r="AF20" s="51">
        <v>4</v>
      </c>
      <c r="AG20" s="51"/>
      <c r="AH20" s="51"/>
      <c r="AI20" s="19">
        <f t="shared" si="1"/>
        <v>4</v>
      </c>
      <c r="AJ20" s="25">
        <f t="shared" si="2"/>
        <v>6</v>
      </c>
      <c r="AK20" s="13"/>
    </row>
    <row r="21" spans="1:37" x14ac:dyDescent="0.2">
      <c r="A21" s="10" t="s">
        <v>93</v>
      </c>
      <c r="B21" s="5" t="s">
        <v>898</v>
      </c>
      <c r="C21" s="5" t="s">
        <v>899</v>
      </c>
      <c r="D21" s="5" t="s">
        <v>220</v>
      </c>
      <c r="E21" s="9"/>
      <c r="F21" s="9"/>
      <c r="G21" s="9"/>
      <c r="H21" s="23"/>
      <c r="I21" s="9"/>
      <c r="J21" s="6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33">
        <v>110</v>
      </c>
      <c r="AC21" s="15"/>
      <c r="AD21" s="35"/>
      <c r="AE21" s="8">
        <f t="shared" si="0"/>
        <v>110</v>
      </c>
      <c r="AF21" s="51">
        <v>1</v>
      </c>
      <c r="AG21" s="51"/>
      <c r="AH21" s="51"/>
      <c r="AI21" s="19">
        <f t="shared" si="1"/>
        <v>1</v>
      </c>
      <c r="AJ21" s="25">
        <f t="shared" si="2"/>
        <v>1</v>
      </c>
      <c r="AK21" s="13"/>
    </row>
    <row r="22" spans="1:37" x14ac:dyDescent="0.2">
      <c r="A22" s="10" t="s">
        <v>94</v>
      </c>
      <c r="B22" s="7" t="s">
        <v>770</v>
      </c>
      <c r="C22" s="7" t="s">
        <v>771</v>
      </c>
      <c r="D22" s="5" t="s">
        <v>556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20">
        <v>78</v>
      </c>
      <c r="W22" s="15"/>
      <c r="X22" s="15"/>
      <c r="Y22" s="15"/>
      <c r="Z22" s="15"/>
      <c r="AA22" s="15"/>
      <c r="AB22" s="35"/>
      <c r="AC22" s="15"/>
      <c r="AD22" s="35"/>
      <c r="AE22" s="8">
        <f t="shared" si="0"/>
        <v>78</v>
      </c>
      <c r="AF22" s="51">
        <v>1</v>
      </c>
      <c r="AG22" s="51"/>
      <c r="AH22" s="51"/>
      <c r="AI22" s="19">
        <f t="shared" si="1"/>
        <v>1</v>
      </c>
      <c r="AJ22" s="25">
        <f t="shared" si="2"/>
        <v>1</v>
      </c>
      <c r="AK22" s="13"/>
    </row>
    <row r="23" spans="1:37" x14ac:dyDescent="0.2">
      <c r="A23" s="10" t="s">
        <v>95</v>
      </c>
      <c r="B23" s="7" t="s">
        <v>55</v>
      </c>
      <c r="C23" s="7" t="s">
        <v>56</v>
      </c>
      <c r="D23" s="5" t="s">
        <v>212</v>
      </c>
      <c r="E23" s="9"/>
      <c r="F23" s="9"/>
      <c r="G23" s="9"/>
      <c r="H23" s="23"/>
      <c r="I23" s="9"/>
      <c r="J23" s="6"/>
      <c r="K23" s="15"/>
      <c r="L23" s="15"/>
      <c r="M23" s="15"/>
      <c r="N23" s="15"/>
      <c r="O23" s="15"/>
      <c r="P23" s="15"/>
      <c r="Q23" s="15"/>
      <c r="R23" s="15"/>
      <c r="S23" s="15"/>
      <c r="T23" s="15">
        <v>102</v>
      </c>
      <c r="U23" s="15"/>
      <c r="V23" s="15"/>
      <c r="W23" s="15"/>
      <c r="X23" s="15"/>
      <c r="Y23" s="15"/>
      <c r="Z23" s="15"/>
      <c r="AA23" s="15"/>
      <c r="AB23" s="35"/>
      <c r="AC23" s="15"/>
      <c r="AD23" s="35"/>
      <c r="AE23" s="8">
        <f t="shared" si="0"/>
        <v>102</v>
      </c>
      <c r="AF23" s="51">
        <v>0</v>
      </c>
      <c r="AG23" s="51"/>
      <c r="AH23" s="51"/>
      <c r="AI23" s="19">
        <f t="shared" si="1"/>
        <v>0</v>
      </c>
      <c r="AJ23" s="25">
        <f t="shared" si="2"/>
        <v>1</v>
      </c>
      <c r="AK23" s="13"/>
    </row>
    <row r="24" spans="1:37" x14ac:dyDescent="0.2">
      <c r="A24" s="10" t="s">
        <v>96</v>
      </c>
      <c r="B24" s="10" t="s">
        <v>133</v>
      </c>
      <c r="C24" s="10" t="s">
        <v>134</v>
      </c>
      <c r="D24" s="10" t="s">
        <v>135</v>
      </c>
      <c r="E24" s="20">
        <v>69</v>
      </c>
      <c r="F24" s="9"/>
      <c r="G24" s="23"/>
      <c r="H24" s="23"/>
      <c r="I24" s="9"/>
      <c r="J24" s="20">
        <v>72</v>
      </c>
      <c r="K24" s="15">
        <v>80</v>
      </c>
      <c r="L24" s="15"/>
      <c r="M24" s="20">
        <v>71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33">
        <v>89</v>
      </c>
      <c r="AA24" s="15"/>
      <c r="AB24" s="35"/>
      <c r="AC24" s="15"/>
      <c r="AD24" s="35"/>
      <c r="AE24" s="8">
        <f t="shared" si="0"/>
        <v>381</v>
      </c>
      <c r="AF24" s="51">
        <v>4</v>
      </c>
      <c r="AG24" s="51"/>
      <c r="AH24" s="51"/>
      <c r="AI24" s="19">
        <f t="shared" si="1"/>
        <v>4</v>
      </c>
      <c r="AJ24" s="25">
        <f t="shared" si="2"/>
        <v>5</v>
      </c>
      <c r="AK24" s="13"/>
    </row>
    <row r="25" spans="1:37" x14ac:dyDescent="0.2">
      <c r="A25" s="10" t="s">
        <v>97</v>
      </c>
      <c r="B25" s="7" t="s">
        <v>705</v>
      </c>
      <c r="C25" s="7" t="s">
        <v>706</v>
      </c>
      <c r="D25" s="5" t="s">
        <v>707</v>
      </c>
      <c r="E25" s="9"/>
      <c r="F25" s="9"/>
      <c r="G25" s="9"/>
      <c r="H25" s="23"/>
      <c r="I25" s="9"/>
      <c r="J25" s="9"/>
      <c r="K25" s="15"/>
      <c r="L25" s="15"/>
      <c r="M25" s="9"/>
      <c r="N25" s="15"/>
      <c r="O25" s="15"/>
      <c r="P25" s="15"/>
      <c r="Q25" s="15"/>
      <c r="R25" s="15"/>
      <c r="S25" s="15"/>
      <c r="T25" s="15"/>
      <c r="U25" s="33">
        <v>82</v>
      </c>
      <c r="V25" s="15"/>
      <c r="W25" s="15"/>
      <c r="X25" s="15"/>
      <c r="Y25" s="15"/>
      <c r="Z25" s="15"/>
      <c r="AA25" s="15"/>
      <c r="AB25" s="35"/>
      <c r="AC25" s="15"/>
      <c r="AD25" s="35"/>
      <c r="AE25" s="8">
        <f t="shared" si="0"/>
        <v>82</v>
      </c>
      <c r="AF25" s="51">
        <v>1</v>
      </c>
      <c r="AG25" s="51"/>
      <c r="AH25" s="51"/>
      <c r="AI25" s="19">
        <f t="shared" si="1"/>
        <v>1</v>
      </c>
      <c r="AJ25" s="25">
        <f t="shared" si="2"/>
        <v>1</v>
      </c>
      <c r="AK25" s="13"/>
    </row>
    <row r="26" spans="1:37" x14ac:dyDescent="0.2">
      <c r="A26" s="10" t="s">
        <v>98</v>
      </c>
      <c r="B26" s="7" t="s">
        <v>697</v>
      </c>
      <c r="C26" s="7" t="s">
        <v>698</v>
      </c>
      <c r="D26" s="5" t="s">
        <v>242</v>
      </c>
      <c r="E26" s="9"/>
      <c r="F26" s="9"/>
      <c r="G26" s="9"/>
      <c r="H26" s="23"/>
      <c r="I26" s="9"/>
      <c r="J26" s="6"/>
      <c r="K26" s="15"/>
      <c r="L26" s="15"/>
      <c r="M26" s="15"/>
      <c r="N26" s="15"/>
      <c r="O26" s="15"/>
      <c r="P26" s="15"/>
      <c r="Q26" s="15"/>
      <c r="R26" s="15"/>
      <c r="S26" s="15"/>
      <c r="T26" s="15">
        <v>15</v>
      </c>
      <c r="U26" s="15"/>
      <c r="V26" s="15"/>
      <c r="W26" s="15"/>
      <c r="X26" s="15"/>
      <c r="Y26" s="15"/>
      <c r="Z26" s="15"/>
      <c r="AA26" s="15"/>
      <c r="AB26" s="35"/>
      <c r="AC26" s="15"/>
      <c r="AD26" s="35"/>
      <c r="AE26" s="8">
        <f t="shared" si="0"/>
        <v>15</v>
      </c>
      <c r="AF26" s="51">
        <v>0</v>
      </c>
      <c r="AG26" s="51"/>
      <c r="AH26" s="51"/>
      <c r="AI26" s="19">
        <f t="shared" si="1"/>
        <v>0</v>
      </c>
      <c r="AJ26" s="25">
        <f t="shared" si="2"/>
        <v>1</v>
      </c>
      <c r="AK26" s="13"/>
    </row>
    <row r="27" spans="1:37" x14ac:dyDescent="0.2">
      <c r="A27" s="10" t="s">
        <v>99</v>
      </c>
      <c r="B27" s="7" t="s">
        <v>415</v>
      </c>
      <c r="C27" s="7" t="s">
        <v>416</v>
      </c>
      <c r="D27" s="5" t="s">
        <v>170</v>
      </c>
      <c r="E27" s="9"/>
      <c r="F27" s="9"/>
      <c r="G27" s="9"/>
      <c r="H27" s="9"/>
      <c r="I27" s="9">
        <v>96</v>
      </c>
      <c r="J27" s="6"/>
      <c r="K27" s="15"/>
      <c r="L27" s="15"/>
      <c r="M27" s="20">
        <v>201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35"/>
      <c r="AC27" s="15"/>
      <c r="AD27" s="35"/>
      <c r="AE27" s="8">
        <f t="shared" si="0"/>
        <v>297</v>
      </c>
      <c r="AF27" s="51">
        <v>1</v>
      </c>
      <c r="AG27" s="51"/>
      <c r="AH27" s="61" t="s">
        <v>936</v>
      </c>
      <c r="AI27" s="19">
        <f t="shared" si="1"/>
        <v>1</v>
      </c>
      <c r="AJ27" s="25">
        <f t="shared" si="2"/>
        <v>2</v>
      </c>
      <c r="AK27" s="13"/>
    </row>
    <row r="28" spans="1:37" x14ac:dyDescent="0.2">
      <c r="A28" s="10" t="s">
        <v>100</v>
      </c>
      <c r="B28" s="7" t="s">
        <v>330</v>
      </c>
      <c r="C28" s="7" t="s">
        <v>331</v>
      </c>
      <c r="D28" s="5" t="s">
        <v>9</v>
      </c>
      <c r="E28" s="9"/>
      <c r="F28" s="9"/>
      <c r="G28" s="24">
        <v>70</v>
      </c>
      <c r="H28" s="23"/>
      <c r="I28" s="9"/>
      <c r="J28" s="20">
        <v>74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24">
        <v>81</v>
      </c>
      <c r="X28" s="16">
        <v>59</v>
      </c>
      <c r="Y28" s="15"/>
      <c r="Z28" s="15"/>
      <c r="AA28" s="15"/>
      <c r="AB28" s="35"/>
      <c r="AC28" s="15"/>
      <c r="AD28" s="35"/>
      <c r="AE28" s="8">
        <f t="shared" si="0"/>
        <v>284</v>
      </c>
      <c r="AF28" s="51">
        <v>3</v>
      </c>
      <c r="AG28" s="51"/>
      <c r="AH28" s="51"/>
      <c r="AI28" s="19">
        <f t="shared" si="1"/>
        <v>3</v>
      </c>
      <c r="AJ28" s="25">
        <f t="shared" si="2"/>
        <v>4</v>
      </c>
      <c r="AK28" s="13"/>
    </row>
    <row r="29" spans="1:37" x14ac:dyDescent="0.2">
      <c r="A29" s="10" t="s">
        <v>283</v>
      </c>
      <c r="B29" s="10" t="s">
        <v>119</v>
      </c>
      <c r="C29" s="10" t="s">
        <v>120</v>
      </c>
      <c r="D29" s="10" t="s">
        <v>121</v>
      </c>
      <c r="E29" s="20">
        <v>134</v>
      </c>
      <c r="F29" s="9"/>
      <c r="G29" s="24">
        <v>74</v>
      </c>
      <c r="H29" s="23"/>
      <c r="I29" s="9"/>
      <c r="J29" s="20">
        <v>92</v>
      </c>
      <c r="K29" s="15">
        <v>102</v>
      </c>
      <c r="L29" s="15"/>
      <c r="M29" s="20">
        <v>141</v>
      </c>
      <c r="N29" s="15"/>
      <c r="O29" s="33">
        <v>193</v>
      </c>
      <c r="P29" s="15"/>
      <c r="Q29" s="15"/>
      <c r="R29" s="15"/>
      <c r="S29" s="15"/>
      <c r="T29" s="15"/>
      <c r="U29" s="15"/>
      <c r="V29" s="20">
        <v>84</v>
      </c>
      <c r="W29" s="15"/>
      <c r="X29" s="15"/>
      <c r="Y29" s="15"/>
      <c r="Z29" s="15"/>
      <c r="AA29" s="15"/>
      <c r="AB29" s="35"/>
      <c r="AC29" s="15"/>
      <c r="AD29" s="35"/>
      <c r="AE29" s="8">
        <f t="shared" si="0"/>
        <v>820</v>
      </c>
      <c r="AF29" s="51">
        <v>6</v>
      </c>
      <c r="AG29" s="51"/>
      <c r="AH29" s="51"/>
      <c r="AI29" s="19">
        <f t="shared" si="1"/>
        <v>6</v>
      </c>
      <c r="AJ29" s="25">
        <f t="shared" si="2"/>
        <v>7</v>
      </c>
      <c r="AK29" s="13"/>
    </row>
    <row r="30" spans="1:37" x14ac:dyDescent="0.2">
      <c r="A30" s="10" t="s">
        <v>284</v>
      </c>
      <c r="B30" s="7" t="s">
        <v>324</v>
      </c>
      <c r="C30" s="7" t="s">
        <v>325</v>
      </c>
      <c r="D30" s="5" t="s">
        <v>12</v>
      </c>
      <c r="E30" s="9"/>
      <c r="F30" s="9"/>
      <c r="G30" s="24">
        <f>156+240</f>
        <v>396</v>
      </c>
      <c r="H30" s="23"/>
      <c r="I30" s="9"/>
      <c r="J30" s="6"/>
      <c r="K30" s="15"/>
      <c r="L30" s="15"/>
      <c r="M30" s="15"/>
      <c r="N30" s="33">
        <v>182</v>
      </c>
      <c r="O30" s="15"/>
      <c r="P30" s="20">
        <v>192</v>
      </c>
      <c r="Q30" s="15"/>
      <c r="R30" s="15">
        <v>91</v>
      </c>
      <c r="S30" s="16">
        <v>200</v>
      </c>
      <c r="T30" s="15"/>
      <c r="U30" s="15"/>
      <c r="V30" s="20">
        <v>163</v>
      </c>
      <c r="W30" s="15"/>
      <c r="X30" s="15"/>
      <c r="Y30" s="15"/>
      <c r="Z30" s="15"/>
      <c r="AA30" s="15"/>
      <c r="AB30" s="35"/>
      <c r="AC30" s="15"/>
      <c r="AD30" s="35"/>
      <c r="AE30" s="8">
        <f t="shared" si="0"/>
        <v>1224</v>
      </c>
      <c r="AF30" s="51">
        <v>4</v>
      </c>
      <c r="AG30" s="51"/>
      <c r="AH30" s="51"/>
      <c r="AI30" s="19">
        <f t="shared" si="1"/>
        <v>4</v>
      </c>
      <c r="AJ30" s="25">
        <f t="shared" si="2"/>
        <v>6</v>
      </c>
      <c r="AK30" s="13"/>
    </row>
    <row r="31" spans="1:37" x14ac:dyDescent="0.2">
      <c r="A31" s="10" t="s">
        <v>308</v>
      </c>
      <c r="B31" s="7" t="s">
        <v>722</v>
      </c>
      <c r="C31" s="7" t="s">
        <v>733</v>
      </c>
      <c r="D31" s="5" t="s">
        <v>9</v>
      </c>
      <c r="E31" s="5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5"/>
      <c r="X31" s="16">
        <v>72</v>
      </c>
      <c r="Y31" s="16"/>
      <c r="Z31" s="16"/>
      <c r="AA31" s="16"/>
      <c r="AB31" s="35"/>
      <c r="AC31" s="15"/>
      <c r="AD31" s="35"/>
      <c r="AE31" s="8">
        <f t="shared" si="0"/>
        <v>72</v>
      </c>
      <c r="AF31" s="51">
        <v>0</v>
      </c>
      <c r="AG31" s="51"/>
      <c r="AH31" s="51"/>
      <c r="AI31" s="19">
        <f t="shared" si="1"/>
        <v>0</v>
      </c>
      <c r="AJ31" s="25">
        <f t="shared" si="2"/>
        <v>1</v>
      </c>
      <c r="AK31" s="13"/>
    </row>
    <row r="32" spans="1:37" x14ac:dyDescent="0.2">
      <c r="A32" s="10" t="s">
        <v>309</v>
      </c>
      <c r="B32" s="10" t="s">
        <v>139</v>
      </c>
      <c r="C32" s="10" t="s">
        <v>140</v>
      </c>
      <c r="D32" s="10" t="s">
        <v>141</v>
      </c>
      <c r="E32" s="20">
        <v>65</v>
      </c>
      <c r="F32" s="9"/>
      <c r="G32" s="24">
        <v>62</v>
      </c>
      <c r="H32" s="33">
        <v>110</v>
      </c>
      <c r="I32" s="9"/>
      <c r="J32" s="20">
        <v>76</v>
      </c>
      <c r="K32" s="15"/>
      <c r="L32" s="15"/>
      <c r="M32" s="20">
        <v>90</v>
      </c>
      <c r="N32" s="15"/>
      <c r="O32" s="15"/>
      <c r="P32" s="15"/>
      <c r="Q32" s="15"/>
      <c r="R32" s="15"/>
      <c r="S32" s="15"/>
      <c r="T32" s="15"/>
      <c r="U32" s="15"/>
      <c r="V32" s="20">
        <v>74</v>
      </c>
      <c r="W32" s="15"/>
      <c r="X32" s="16">
        <v>61</v>
      </c>
      <c r="Y32" s="15"/>
      <c r="Z32" s="15"/>
      <c r="AA32" s="15"/>
      <c r="AB32" s="35"/>
      <c r="AC32" s="15"/>
      <c r="AD32" s="35"/>
      <c r="AE32" s="8">
        <f t="shared" si="0"/>
        <v>538</v>
      </c>
      <c r="AF32" s="51">
        <v>6</v>
      </c>
      <c r="AG32" s="51"/>
      <c r="AH32" s="51"/>
      <c r="AI32" s="19">
        <f t="shared" si="1"/>
        <v>6</v>
      </c>
      <c r="AJ32" s="25">
        <f t="shared" si="2"/>
        <v>7</v>
      </c>
      <c r="AK32" s="13"/>
    </row>
    <row r="33" spans="1:37" x14ac:dyDescent="0.2">
      <c r="A33" s="10" t="s">
        <v>310</v>
      </c>
      <c r="B33" s="7" t="s">
        <v>334</v>
      </c>
      <c r="C33" s="7" t="s">
        <v>335</v>
      </c>
      <c r="D33" s="5" t="s">
        <v>780</v>
      </c>
      <c r="E33" s="9"/>
      <c r="F33" s="9"/>
      <c r="G33" s="24">
        <v>64</v>
      </c>
      <c r="H33" s="23"/>
      <c r="I33" s="9"/>
      <c r="J33" s="20">
        <v>157</v>
      </c>
      <c r="K33" s="15"/>
      <c r="L33" s="15"/>
      <c r="M33" s="20">
        <v>165</v>
      </c>
      <c r="N33" s="15"/>
      <c r="O33" s="15"/>
      <c r="P33" s="15"/>
      <c r="Q33" s="15"/>
      <c r="R33" s="15"/>
      <c r="S33" s="15"/>
      <c r="T33" s="15"/>
      <c r="U33" s="15"/>
      <c r="V33" s="15"/>
      <c r="W33" s="24">
        <v>81</v>
      </c>
      <c r="X33" s="16">
        <v>63</v>
      </c>
      <c r="Y33" s="15"/>
      <c r="Z33" s="15"/>
      <c r="AA33" s="15"/>
      <c r="AB33" s="35"/>
      <c r="AC33" s="15"/>
      <c r="AD33" s="35"/>
      <c r="AE33" s="8">
        <f t="shared" si="0"/>
        <v>530</v>
      </c>
      <c r="AF33" s="51">
        <v>4</v>
      </c>
      <c r="AG33" s="51"/>
      <c r="AH33" s="51"/>
      <c r="AI33" s="19">
        <f t="shared" si="1"/>
        <v>4</v>
      </c>
      <c r="AJ33" s="25">
        <f t="shared" si="2"/>
        <v>5</v>
      </c>
      <c r="AK33" s="13"/>
    </row>
    <row r="34" spans="1:37" x14ac:dyDescent="0.2">
      <c r="A34" s="10" t="s">
        <v>341</v>
      </c>
      <c r="B34" s="7" t="s">
        <v>336</v>
      </c>
      <c r="C34" s="7" t="s">
        <v>337</v>
      </c>
      <c r="D34" s="5" t="s">
        <v>167</v>
      </c>
      <c r="E34" s="9"/>
      <c r="F34" s="9"/>
      <c r="G34" s="24">
        <v>60</v>
      </c>
      <c r="H34" s="23"/>
      <c r="I34" s="9"/>
      <c r="J34" s="20">
        <v>57</v>
      </c>
      <c r="K34" s="15"/>
      <c r="L34" s="15"/>
      <c r="M34" s="15"/>
      <c r="N34" s="33">
        <v>82</v>
      </c>
      <c r="O34" s="15"/>
      <c r="P34" s="20">
        <v>57</v>
      </c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35"/>
      <c r="AC34" s="15"/>
      <c r="AD34" s="35"/>
      <c r="AE34" s="8">
        <f t="shared" si="0"/>
        <v>256</v>
      </c>
      <c r="AF34" s="51">
        <v>4</v>
      </c>
      <c r="AG34" s="51"/>
      <c r="AH34" s="51"/>
      <c r="AI34" s="19">
        <f t="shared" si="1"/>
        <v>4</v>
      </c>
      <c r="AJ34" s="25">
        <f t="shared" si="2"/>
        <v>4</v>
      </c>
      <c r="AK34" s="13"/>
    </row>
    <row r="35" spans="1:37" x14ac:dyDescent="0.2">
      <c r="A35" s="10" t="s">
        <v>342</v>
      </c>
      <c r="B35" s="7" t="s">
        <v>716</v>
      </c>
      <c r="C35" s="7" t="s">
        <v>717</v>
      </c>
      <c r="D35" s="5" t="s">
        <v>393</v>
      </c>
      <c r="E35" s="9"/>
      <c r="F35" s="9"/>
      <c r="G35" s="9"/>
      <c r="H35" s="23"/>
      <c r="I35" s="9"/>
      <c r="J35" s="9"/>
      <c r="K35" s="15"/>
      <c r="L35" s="15"/>
      <c r="M35" s="9"/>
      <c r="N35" s="15"/>
      <c r="O35" s="15"/>
      <c r="P35" s="15"/>
      <c r="Q35" s="15"/>
      <c r="R35" s="15"/>
      <c r="S35" s="15"/>
      <c r="T35" s="15"/>
      <c r="U35" s="33">
        <v>72.5</v>
      </c>
      <c r="V35" s="15"/>
      <c r="W35" s="15"/>
      <c r="X35" s="15"/>
      <c r="Y35" s="15"/>
      <c r="Z35" s="15"/>
      <c r="AA35" s="15"/>
      <c r="AB35" s="35"/>
      <c r="AC35" s="15"/>
      <c r="AD35" s="35"/>
      <c r="AE35" s="8">
        <f t="shared" si="0"/>
        <v>72.5</v>
      </c>
      <c r="AF35" s="51">
        <v>1</v>
      </c>
      <c r="AG35" s="51"/>
      <c r="AH35" s="51"/>
      <c r="AI35" s="19">
        <f t="shared" si="1"/>
        <v>1</v>
      </c>
      <c r="AJ35" s="25">
        <f t="shared" si="2"/>
        <v>1</v>
      </c>
      <c r="AK35" s="13"/>
    </row>
    <row r="36" spans="1:37" x14ac:dyDescent="0.2">
      <c r="A36" s="10" t="s">
        <v>343</v>
      </c>
      <c r="B36" s="7" t="s">
        <v>420</v>
      </c>
      <c r="C36" s="7" t="s">
        <v>421</v>
      </c>
      <c r="D36" s="5" t="s">
        <v>422</v>
      </c>
      <c r="E36" s="9"/>
      <c r="F36" s="9"/>
      <c r="G36" s="9"/>
      <c r="H36" s="9"/>
      <c r="I36" s="9">
        <v>40</v>
      </c>
      <c r="J36" s="20">
        <v>55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35"/>
      <c r="AC36" s="15"/>
      <c r="AD36" s="35"/>
      <c r="AE36" s="8">
        <f t="shared" si="0"/>
        <v>95</v>
      </c>
      <c r="AF36" s="51">
        <v>1</v>
      </c>
      <c r="AG36" s="51"/>
      <c r="AH36" s="51"/>
      <c r="AI36" s="19">
        <f t="shared" ref="AI36:AI67" si="3">SUM(AF36:AG36)</f>
        <v>1</v>
      </c>
      <c r="AJ36" s="25">
        <f t="shared" ref="AJ36:AJ67" si="4">COUNTA(E36:AD36)</f>
        <v>2</v>
      </c>
      <c r="AK36" s="13"/>
    </row>
    <row r="37" spans="1:37" x14ac:dyDescent="0.2">
      <c r="A37" s="10" t="s">
        <v>344</v>
      </c>
      <c r="B37" s="7" t="s">
        <v>587</v>
      </c>
      <c r="C37" s="7" t="s">
        <v>588</v>
      </c>
      <c r="D37" s="5" t="s">
        <v>124</v>
      </c>
      <c r="E37" s="9"/>
      <c r="F37" s="9"/>
      <c r="G37" s="23"/>
      <c r="H37" s="23"/>
      <c r="I37" s="9"/>
      <c r="J37" s="6"/>
      <c r="K37" s="15"/>
      <c r="L37" s="15"/>
      <c r="M37" s="15"/>
      <c r="N37" s="15"/>
      <c r="O37" s="15"/>
      <c r="P37" s="20">
        <v>234</v>
      </c>
      <c r="Q37" s="15"/>
      <c r="R37" s="15"/>
      <c r="S37" s="15"/>
      <c r="T37" s="15"/>
      <c r="U37" s="15"/>
      <c r="V37" s="20">
        <v>221</v>
      </c>
      <c r="W37" s="24">
        <v>331</v>
      </c>
      <c r="X37" s="16">
        <v>109</v>
      </c>
      <c r="Y37" s="15"/>
      <c r="Z37" s="15"/>
      <c r="AA37" s="15"/>
      <c r="AB37" s="35"/>
      <c r="AC37" s="15"/>
      <c r="AD37" s="35"/>
      <c r="AE37" s="8">
        <f t="shared" si="0"/>
        <v>895</v>
      </c>
      <c r="AF37" s="51">
        <v>3</v>
      </c>
      <c r="AG37" s="51"/>
      <c r="AH37" s="51"/>
      <c r="AI37" s="19">
        <f t="shared" si="3"/>
        <v>3</v>
      </c>
      <c r="AJ37" s="25">
        <f t="shared" si="4"/>
        <v>4</v>
      </c>
      <c r="AK37" s="13"/>
    </row>
    <row r="38" spans="1:37" x14ac:dyDescent="0.2">
      <c r="A38" s="10" t="s">
        <v>345</v>
      </c>
      <c r="B38" s="7" t="s">
        <v>497</v>
      </c>
      <c r="C38" s="7" t="s">
        <v>498</v>
      </c>
      <c r="D38" s="7" t="s">
        <v>15</v>
      </c>
      <c r="E38" s="9"/>
      <c r="F38" s="9"/>
      <c r="G38" s="23"/>
      <c r="H38" s="23"/>
      <c r="I38" s="9"/>
      <c r="J38" s="6"/>
      <c r="K38" s="15"/>
      <c r="L38" s="15">
        <v>40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35"/>
      <c r="AC38" s="15"/>
      <c r="AD38" s="35"/>
      <c r="AE38" s="8">
        <f t="shared" si="0"/>
        <v>40</v>
      </c>
      <c r="AF38" s="51">
        <v>0</v>
      </c>
      <c r="AG38" s="51"/>
      <c r="AH38" s="51"/>
      <c r="AI38" s="19">
        <f t="shared" si="3"/>
        <v>0</v>
      </c>
      <c r="AJ38" s="25">
        <f t="shared" si="4"/>
        <v>1</v>
      </c>
      <c r="AK38" s="13"/>
    </row>
    <row r="39" spans="1:37" x14ac:dyDescent="0.2">
      <c r="A39" s="10" t="s">
        <v>346</v>
      </c>
      <c r="B39" s="5" t="s">
        <v>902</v>
      </c>
      <c r="C39" s="5" t="s">
        <v>903</v>
      </c>
      <c r="D39" s="5" t="s">
        <v>280</v>
      </c>
      <c r="E39" s="9"/>
      <c r="F39" s="9"/>
      <c r="G39" s="23"/>
      <c r="H39" s="23"/>
      <c r="I39" s="9"/>
      <c r="J39" s="6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35"/>
      <c r="AC39" s="15"/>
      <c r="AD39" s="33">
        <v>72</v>
      </c>
      <c r="AE39" s="8"/>
      <c r="AF39" s="51">
        <v>1</v>
      </c>
      <c r="AG39" s="51"/>
      <c r="AH39" s="51"/>
      <c r="AI39" s="19">
        <f t="shared" si="3"/>
        <v>1</v>
      </c>
      <c r="AJ39" s="25">
        <f t="shared" si="4"/>
        <v>1</v>
      </c>
      <c r="AK39" s="13"/>
    </row>
    <row r="40" spans="1:37" x14ac:dyDescent="0.2">
      <c r="A40" s="10" t="s">
        <v>347</v>
      </c>
      <c r="B40" s="7" t="s">
        <v>467</v>
      </c>
      <c r="C40" s="7" t="s">
        <v>468</v>
      </c>
      <c r="D40" s="5" t="s">
        <v>124</v>
      </c>
      <c r="E40" s="9"/>
      <c r="F40" s="9"/>
      <c r="G40" s="9"/>
      <c r="H40" s="9"/>
      <c r="I40" s="9"/>
      <c r="J40" s="20">
        <v>157</v>
      </c>
      <c r="K40" s="15"/>
      <c r="L40" s="15"/>
      <c r="M40" s="20">
        <v>153</v>
      </c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35"/>
      <c r="AC40" s="15"/>
      <c r="AD40" s="35"/>
      <c r="AE40" s="8">
        <f t="shared" ref="AE40:AE86" si="5">SUM(E40:AD40)</f>
        <v>310</v>
      </c>
      <c r="AF40" s="51">
        <v>2</v>
      </c>
      <c r="AG40" s="51"/>
      <c r="AH40" s="51"/>
      <c r="AI40" s="19">
        <f t="shared" si="3"/>
        <v>2</v>
      </c>
      <c r="AJ40" s="25">
        <f t="shared" si="4"/>
        <v>2</v>
      </c>
      <c r="AK40" s="13"/>
    </row>
    <row r="41" spans="1:37" x14ac:dyDescent="0.2">
      <c r="A41" s="10" t="s">
        <v>348</v>
      </c>
      <c r="B41" s="7" t="s">
        <v>338</v>
      </c>
      <c r="C41" s="7" t="s">
        <v>339</v>
      </c>
      <c r="D41" s="5" t="s">
        <v>340</v>
      </c>
      <c r="E41" s="9"/>
      <c r="F41" s="9"/>
      <c r="G41" s="24">
        <v>54</v>
      </c>
      <c r="H41" s="23"/>
      <c r="I41" s="9"/>
      <c r="J41" s="20">
        <v>76</v>
      </c>
      <c r="K41" s="15"/>
      <c r="L41" s="15"/>
      <c r="M41" s="20">
        <v>92</v>
      </c>
      <c r="N41" s="15"/>
      <c r="O41" s="33">
        <v>93</v>
      </c>
      <c r="P41" s="15"/>
      <c r="Q41" s="15"/>
      <c r="R41" s="15"/>
      <c r="S41" s="15"/>
      <c r="T41" s="15"/>
      <c r="U41" s="15"/>
      <c r="V41" s="20">
        <v>72</v>
      </c>
      <c r="W41" s="15"/>
      <c r="X41" s="15"/>
      <c r="Y41" s="15"/>
      <c r="Z41" s="15"/>
      <c r="AA41" s="15"/>
      <c r="AB41" s="35"/>
      <c r="AC41" s="15"/>
      <c r="AD41" s="35"/>
      <c r="AE41" s="8">
        <f t="shared" si="5"/>
        <v>387</v>
      </c>
      <c r="AF41" s="51">
        <v>5</v>
      </c>
      <c r="AG41" s="51"/>
      <c r="AH41" s="51"/>
      <c r="AI41" s="19">
        <f t="shared" si="3"/>
        <v>5</v>
      </c>
      <c r="AJ41" s="25">
        <f t="shared" si="4"/>
        <v>5</v>
      </c>
      <c r="AK41" s="13"/>
    </row>
    <row r="42" spans="1:37" x14ac:dyDescent="0.2">
      <c r="A42" s="10" t="s">
        <v>349</v>
      </c>
      <c r="B42" s="10" t="s">
        <v>145</v>
      </c>
      <c r="C42" s="10" t="s">
        <v>146</v>
      </c>
      <c r="D42" s="10" t="s">
        <v>129</v>
      </c>
      <c r="E42" s="20">
        <v>61</v>
      </c>
      <c r="F42" s="9"/>
      <c r="G42" s="23"/>
      <c r="H42" s="23"/>
      <c r="I42" s="9"/>
      <c r="J42" s="6"/>
      <c r="K42" s="15"/>
      <c r="L42" s="15"/>
      <c r="M42" s="47">
        <v>96</v>
      </c>
      <c r="N42" s="33">
        <v>101</v>
      </c>
      <c r="O42" s="15"/>
      <c r="P42" s="15"/>
      <c r="Q42" s="15"/>
      <c r="R42" s="15">
        <v>26</v>
      </c>
      <c r="S42" s="15"/>
      <c r="T42" s="15"/>
      <c r="U42" s="15"/>
      <c r="V42" s="20">
        <v>76</v>
      </c>
      <c r="W42" s="15"/>
      <c r="X42" s="15"/>
      <c r="Y42" s="15"/>
      <c r="Z42" s="15"/>
      <c r="AA42" s="15"/>
      <c r="AB42" s="35"/>
      <c r="AC42" s="15"/>
      <c r="AD42" s="35"/>
      <c r="AE42" s="8">
        <f t="shared" si="5"/>
        <v>360</v>
      </c>
      <c r="AF42" s="51">
        <v>4</v>
      </c>
      <c r="AG42" s="51"/>
      <c r="AH42" s="51"/>
      <c r="AI42" s="19">
        <f t="shared" si="3"/>
        <v>4</v>
      </c>
      <c r="AJ42" s="25">
        <f t="shared" si="4"/>
        <v>5</v>
      </c>
      <c r="AK42" s="13"/>
    </row>
    <row r="43" spans="1:37" x14ac:dyDescent="0.2">
      <c r="A43" s="10" t="s">
        <v>350</v>
      </c>
      <c r="B43" s="7" t="s">
        <v>768</v>
      </c>
      <c r="C43" s="7" t="s">
        <v>769</v>
      </c>
      <c r="D43" s="5" t="s">
        <v>106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20">
        <v>175</v>
      </c>
      <c r="W43" s="24">
        <v>177</v>
      </c>
      <c r="X43" s="15"/>
      <c r="Y43" s="15"/>
      <c r="Z43" s="15"/>
      <c r="AA43" s="15"/>
      <c r="AB43" s="35"/>
      <c r="AC43" s="15"/>
      <c r="AD43" s="35"/>
      <c r="AE43" s="8">
        <f t="shared" si="5"/>
        <v>352</v>
      </c>
      <c r="AF43" s="51">
        <v>2</v>
      </c>
      <c r="AG43" s="51"/>
      <c r="AH43" s="51"/>
      <c r="AI43" s="19">
        <f t="shared" si="3"/>
        <v>2</v>
      </c>
      <c r="AJ43" s="25">
        <f t="shared" si="4"/>
        <v>2</v>
      </c>
      <c r="AK43" s="13"/>
    </row>
    <row r="44" spans="1:37" x14ac:dyDescent="0.2">
      <c r="A44" s="10" t="s">
        <v>351</v>
      </c>
      <c r="B44" s="7" t="s">
        <v>322</v>
      </c>
      <c r="C44" s="7" t="s">
        <v>323</v>
      </c>
      <c r="D44" s="5" t="s">
        <v>9</v>
      </c>
      <c r="E44" s="9"/>
      <c r="F44" s="9"/>
      <c r="G44" s="24">
        <v>175.5</v>
      </c>
      <c r="H44" s="23"/>
      <c r="I44" s="9"/>
      <c r="J44" s="20">
        <v>123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35"/>
      <c r="AC44" s="15"/>
      <c r="AD44" s="35"/>
      <c r="AE44" s="8">
        <f t="shared" si="5"/>
        <v>298.5</v>
      </c>
      <c r="AF44" s="51">
        <v>2</v>
      </c>
      <c r="AG44" s="51"/>
      <c r="AH44" s="51"/>
      <c r="AI44" s="19">
        <f t="shared" si="3"/>
        <v>2</v>
      </c>
      <c r="AJ44" s="25">
        <f t="shared" si="4"/>
        <v>2</v>
      </c>
      <c r="AK44" s="13"/>
    </row>
    <row r="45" spans="1:37" x14ac:dyDescent="0.2">
      <c r="A45" s="10" t="s">
        <v>410</v>
      </c>
      <c r="B45" s="7" t="s">
        <v>326</v>
      </c>
      <c r="C45" s="7" t="s">
        <v>327</v>
      </c>
      <c r="D45" s="5" t="s">
        <v>200</v>
      </c>
      <c r="E45" s="9"/>
      <c r="F45" s="9"/>
      <c r="G45" s="24">
        <v>115</v>
      </c>
      <c r="H45" s="23"/>
      <c r="I45" s="9"/>
      <c r="J45" s="6"/>
      <c r="K45" s="15"/>
      <c r="L45" s="15"/>
      <c r="M45" s="20">
        <v>94</v>
      </c>
      <c r="N45" s="15"/>
      <c r="O45" s="15"/>
      <c r="P45" s="15"/>
      <c r="Q45" s="33">
        <v>178</v>
      </c>
      <c r="R45" s="15"/>
      <c r="S45" s="15"/>
      <c r="T45" s="15"/>
      <c r="U45" s="15"/>
      <c r="V45" s="15"/>
      <c r="W45" s="24">
        <v>89</v>
      </c>
      <c r="X45" s="15"/>
      <c r="Y45" s="15"/>
      <c r="Z45" s="15"/>
      <c r="AA45" s="15"/>
      <c r="AB45" s="35"/>
      <c r="AC45" s="15"/>
      <c r="AD45" s="35"/>
      <c r="AE45" s="8">
        <f t="shared" si="5"/>
        <v>476</v>
      </c>
      <c r="AF45" s="51">
        <v>4</v>
      </c>
      <c r="AG45" s="51"/>
      <c r="AH45" s="51"/>
      <c r="AI45" s="19">
        <f t="shared" si="3"/>
        <v>4</v>
      </c>
      <c r="AJ45" s="25">
        <f t="shared" si="4"/>
        <v>4</v>
      </c>
      <c r="AK45" s="13"/>
    </row>
    <row r="46" spans="1:37" x14ac:dyDescent="0.2">
      <c r="A46" s="10" t="s">
        <v>411</v>
      </c>
      <c r="B46" s="10" t="s">
        <v>122</v>
      </c>
      <c r="C46" s="10" t="s">
        <v>123</v>
      </c>
      <c r="D46" s="10" t="s">
        <v>124</v>
      </c>
      <c r="E46" s="20">
        <v>122</v>
      </c>
      <c r="F46" s="9"/>
      <c r="G46" s="24">
        <v>115</v>
      </c>
      <c r="H46" s="23"/>
      <c r="I46" s="9"/>
      <c r="J46" s="20">
        <v>90</v>
      </c>
      <c r="K46" s="15"/>
      <c r="L46" s="15"/>
      <c r="M46" s="20">
        <v>98</v>
      </c>
      <c r="N46" s="15"/>
      <c r="O46" s="15"/>
      <c r="P46" s="20">
        <v>146</v>
      </c>
      <c r="Q46" s="15"/>
      <c r="R46" s="15"/>
      <c r="S46" s="15"/>
      <c r="T46" s="15"/>
      <c r="U46" s="15"/>
      <c r="V46" s="20">
        <v>82</v>
      </c>
      <c r="W46" s="24">
        <v>85</v>
      </c>
      <c r="X46" s="16">
        <v>70</v>
      </c>
      <c r="Y46" s="15"/>
      <c r="Z46" s="15"/>
      <c r="AA46" s="15"/>
      <c r="AB46" s="35"/>
      <c r="AC46" s="15"/>
      <c r="AD46" s="35"/>
      <c r="AE46" s="8">
        <f t="shared" si="5"/>
        <v>808</v>
      </c>
      <c r="AF46" s="51">
        <v>7</v>
      </c>
      <c r="AG46" s="51"/>
      <c r="AH46" s="51"/>
      <c r="AI46" s="19">
        <f t="shared" si="3"/>
        <v>7</v>
      </c>
      <c r="AJ46" s="25">
        <f t="shared" si="4"/>
        <v>8</v>
      </c>
      <c r="AK46" s="13"/>
    </row>
    <row r="47" spans="1:37" x14ac:dyDescent="0.2">
      <c r="A47" s="10" t="s">
        <v>423</v>
      </c>
      <c r="B47" s="7" t="s">
        <v>764</v>
      </c>
      <c r="C47" s="7" t="s">
        <v>765</v>
      </c>
      <c r="D47" s="5" t="s">
        <v>124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20">
        <v>263</v>
      </c>
      <c r="W47" s="15"/>
      <c r="X47" s="15"/>
      <c r="Y47" s="15"/>
      <c r="Z47" s="15"/>
      <c r="AA47" s="15"/>
      <c r="AB47" s="35"/>
      <c r="AC47" s="15"/>
      <c r="AD47" s="35"/>
      <c r="AE47" s="8">
        <f t="shared" si="5"/>
        <v>263</v>
      </c>
      <c r="AF47" s="51">
        <v>1</v>
      </c>
      <c r="AG47" s="51">
        <v>1</v>
      </c>
      <c r="AH47" s="61" t="s">
        <v>936</v>
      </c>
      <c r="AI47" s="19">
        <f t="shared" si="3"/>
        <v>2</v>
      </c>
      <c r="AJ47" s="25">
        <f t="shared" si="4"/>
        <v>1</v>
      </c>
      <c r="AK47" s="13"/>
    </row>
    <row r="48" spans="1:37" x14ac:dyDescent="0.2">
      <c r="A48" s="10" t="s">
        <v>424</v>
      </c>
      <c r="B48" s="7" t="s">
        <v>692</v>
      </c>
      <c r="C48" s="7" t="s">
        <v>693</v>
      </c>
      <c r="D48" s="5" t="s">
        <v>694</v>
      </c>
      <c r="E48" s="9"/>
      <c r="F48" s="9"/>
      <c r="G48" s="9"/>
      <c r="H48" s="23"/>
      <c r="I48" s="9"/>
      <c r="J48" s="6"/>
      <c r="K48" s="15"/>
      <c r="L48" s="15"/>
      <c r="M48" s="15"/>
      <c r="N48" s="15"/>
      <c r="O48" s="15"/>
      <c r="P48" s="15"/>
      <c r="Q48" s="15"/>
      <c r="R48" s="15"/>
      <c r="S48" s="15"/>
      <c r="T48" s="15">
        <v>34</v>
      </c>
      <c r="U48" s="15"/>
      <c r="V48" s="15"/>
      <c r="W48" s="15"/>
      <c r="X48" s="15"/>
      <c r="Y48" s="15"/>
      <c r="Z48" s="15"/>
      <c r="AA48" s="15"/>
      <c r="AB48" s="35"/>
      <c r="AC48" s="15"/>
      <c r="AD48" s="35"/>
      <c r="AE48" s="8">
        <f t="shared" si="5"/>
        <v>34</v>
      </c>
      <c r="AF48" s="51">
        <v>0</v>
      </c>
      <c r="AG48" s="51"/>
      <c r="AH48" s="51"/>
      <c r="AI48" s="19">
        <f t="shared" si="3"/>
        <v>0</v>
      </c>
      <c r="AJ48" s="25">
        <f t="shared" si="4"/>
        <v>1</v>
      </c>
      <c r="AK48" s="13"/>
    </row>
    <row r="49" spans="1:37" x14ac:dyDescent="0.2">
      <c r="A49" s="10" t="s">
        <v>425</v>
      </c>
      <c r="B49" s="7" t="s">
        <v>778</v>
      </c>
      <c r="C49" s="7" t="s">
        <v>779</v>
      </c>
      <c r="D49" s="5" t="s">
        <v>9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24">
        <v>97</v>
      </c>
      <c r="X49" s="15"/>
      <c r="Y49" s="15"/>
      <c r="Z49" s="15"/>
      <c r="AA49" s="15"/>
      <c r="AB49" s="35"/>
      <c r="AC49" s="15"/>
      <c r="AD49" s="35"/>
      <c r="AE49" s="8">
        <f t="shared" si="5"/>
        <v>97</v>
      </c>
      <c r="AF49" s="51">
        <v>1</v>
      </c>
      <c r="AG49" s="51"/>
      <c r="AH49" s="51"/>
      <c r="AI49" s="19">
        <f t="shared" si="3"/>
        <v>1</v>
      </c>
      <c r="AJ49" s="25">
        <f t="shared" si="4"/>
        <v>1</v>
      </c>
      <c r="AK49" s="13"/>
    </row>
    <row r="50" spans="1:37" x14ac:dyDescent="0.2">
      <c r="A50" s="10" t="s">
        <v>480</v>
      </c>
      <c r="B50" s="7" t="s">
        <v>320</v>
      </c>
      <c r="C50" s="7" t="s">
        <v>321</v>
      </c>
      <c r="D50" s="5" t="s">
        <v>9</v>
      </c>
      <c r="E50" s="9"/>
      <c r="F50" s="9"/>
      <c r="G50" s="24">
        <v>195</v>
      </c>
      <c r="H50" s="23"/>
      <c r="I50" s="9"/>
      <c r="J50" s="6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24">
        <v>136</v>
      </c>
      <c r="X50" s="15"/>
      <c r="Y50" s="15"/>
      <c r="Z50" s="15"/>
      <c r="AA50" s="15"/>
      <c r="AB50" s="35"/>
      <c r="AC50" s="15"/>
      <c r="AD50" s="35"/>
      <c r="AE50" s="8">
        <f t="shared" si="5"/>
        <v>331</v>
      </c>
      <c r="AF50" s="51">
        <v>2</v>
      </c>
      <c r="AG50" s="51"/>
      <c r="AH50" s="51"/>
      <c r="AI50" s="19">
        <f t="shared" si="3"/>
        <v>2</v>
      </c>
      <c r="AJ50" s="25">
        <f t="shared" si="4"/>
        <v>2</v>
      </c>
      <c r="AK50" s="13"/>
    </row>
    <row r="51" spans="1:37" x14ac:dyDescent="0.2">
      <c r="A51" s="10" t="s">
        <v>481</v>
      </c>
      <c r="B51" s="7" t="s">
        <v>732</v>
      </c>
      <c r="C51" s="7" t="s">
        <v>733</v>
      </c>
      <c r="D51" s="5" t="s">
        <v>9</v>
      </c>
      <c r="E51" s="5"/>
      <c r="F51" s="9"/>
      <c r="G51" s="23">
        <v>220.5</v>
      </c>
      <c r="H51" s="23"/>
      <c r="I51" s="9"/>
      <c r="J51" s="6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35"/>
      <c r="AC51" s="15"/>
      <c r="AD51" s="35"/>
      <c r="AE51" s="8">
        <f t="shared" si="5"/>
        <v>220.5</v>
      </c>
      <c r="AF51" s="51">
        <v>1</v>
      </c>
      <c r="AG51" s="51"/>
      <c r="AH51" s="51"/>
      <c r="AI51" s="19">
        <f t="shared" si="3"/>
        <v>1</v>
      </c>
      <c r="AJ51" s="25">
        <f t="shared" si="4"/>
        <v>1</v>
      </c>
      <c r="AK51" s="13"/>
    </row>
    <row r="52" spans="1:37" x14ac:dyDescent="0.2">
      <c r="A52" s="10" t="s">
        <v>482</v>
      </c>
      <c r="B52" s="7" t="s">
        <v>408</v>
      </c>
      <c r="C52" s="7" t="s">
        <v>409</v>
      </c>
      <c r="D52" s="5" t="s">
        <v>359</v>
      </c>
      <c r="E52" s="9"/>
      <c r="F52" s="9"/>
      <c r="G52" s="23"/>
      <c r="H52" s="33">
        <v>81.5</v>
      </c>
      <c r="I52" s="9"/>
      <c r="J52" s="6"/>
      <c r="K52" s="15"/>
      <c r="L52" s="15"/>
      <c r="M52" s="20">
        <v>63</v>
      </c>
      <c r="N52" s="15"/>
      <c r="O52" s="15"/>
      <c r="P52" s="15"/>
      <c r="Q52" s="15"/>
      <c r="R52" s="15"/>
      <c r="S52" s="15"/>
      <c r="T52" s="15"/>
      <c r="U52" s="15"/>
      <c r="V52" s="20">
        <v>53</v>
      </c>
      <c r="W52" s="24">
        <v>55</v>
      </c>
      <c r="X52" s="15"/>
      <c r="Y52" s="15"/>
      <c r="Z52" s="15"/>
      <c r="AA52" s="15"/>
      <c r="AB52" s="35"/>
      <c r="AC52" s="15"/>
      <c r="AD52" s="35"/>
      <c r="AE52" s="8">
        <f t="shared" si="5"/>
        <v>252.5</v>
      </c>
      <c r="AF52" s="51">
        <v>4</v>
      </c>
      <c r="AG52" s="51"/>
      <c r="AH52" s="51"/>
      <c r="AI52" s="19">
        <f t="shared" si="3"/>
        <v>4</v>
      </c>
      <c r="AJ52" s="25">
        <f t="shared" si="4"/>
        <v>4</v>
      </c>
      <c r="AK52" s="13"/>
    </row>
    <row r="53" spans="1:37" x14ac:dyDescent="0.2">
      <c r="A53" s="10" t="s">
        <v>483</v>
      </c>
      <c r="B53" s="10" t="s">
        <v>155</v>
      </c>
      <c r="C53" s="10" t="s">
        <v>156</v>
      </c>
      <c r="D53" s="10" t="s">
        <v>157</v>
      </c>
      <c r="E53" s="20">
        <v>53</v>
      </c>
      <c r="F53" s="9"/>
      <c r="G53" s="23"/>
      <c r="H53" s="34">
        <v>91</v>
      </c>
      <c r="I53" s="9"/>
      <c r="J53" s="20">
        <v>53</v>
      </c>
      <c r="K53" s="15">
        <v>22</v>
      </c>
      <c r="L53" s="15"/>
      <c r="M53" s="20">
        <v>61</v>
      </c>
      <c r="N53" s="15"/>
      <c r="O53" s="33">
        <v>55</v>
      </c>
      <c r="P53" s="20">
        <v>51</v>
      </c>
      <c r="Q53" s="15"/>
      <c r="R53" s="15"/>
      <c r="S53" s="15"/>
      <c r="T53" s="15">
        <v>80</v>
      </c>
      <c r="U53" s="35">
        <v>150</v>
      </c>
      <c r="V53" s="20">
        <v>57</v>
      </c>
      <c r="W53" s="24">
        <v>67</v>
      </c>
      <c r="X53" s="15"/>
      <c r="Y53" s="35">
        <v>81.5</v>
      </c>
      <c r="Z53" s="15"/>
      <c r="AA53" s="35">
        <v>82</v>
      </c>
      <c r="AB53" s="35"/>
      <c r="AC53" s="15"/>
      <c r="AD53" s="34">
        <v>36</v>
      </c>
      <c r="AE53" s="8">
        <f t="shared" si="5"/>
        <v>939.5</v>
      </c>
      <c r="AF53" s="51">
        <v>7</v>
      </c>
      <c r="AG53" s="51"/>
      <c r="AH53" s="51"/>
      <c r="AI53" s="19">
        <f t="shared" si="3"/>
        <v>7</v>
      </c>
      <c r="AJ53" s="25">
        <f t="shared" si="4"/>
        <v>14</v>
      </c>
      <c r="AK53" s="13"/>
    </row>
    <row r="54" spans="1:37" x14ac:dyDescent="0.2">
      <c r="A54" s="10" t="s">
        <v>484</v>
      </c>
      <c r="B54" s="7" t="s">
        <v>772</v>
      </c>
      <c r="C54" s="7" t="s">
        <v>773</v>
      </c>
      <c r="D54" s="5" t="s">
        <v>124</v>
      </c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24">
        <v>403</v>
      </c>
      <c r="X54" s="16">
        <v>181</v>
      </c>
      <c r="Y54" s="15"/>
      <c r="Z54" s="15"/>
      <c r="AA54" s="15"/>
      <c r="AB54" s="35"/>
      <c r="AC54" s="15"/>
      <c r="AD54" s="35"/>
      <c r="AE54" s="8">
        <f t="shared" si="5"/>
        <v>584</v>
      </c>
      <c r="AF54" s="51">
        <v>1</v>
      </c>
      <c r="AG54" s="51"/>
      <c r="AH54" s="51"/>
      <c r="AI54" s="19">
        <f t="shared" si="3"/>
        <v>1</v>
      </c>
      <c r="AJ54" s="25">
        <f t="shared" si="4"/>
        <v>2</v>
      </c>
      <c r="AK54" s="13"/>
    </row>
    <row r="55" spans="1:37" x14ac:dyDescent="0.2">
      <c r="A55" s="10" t="s">
        <v>485</v>
      </c>
      <c r="B55" s="7" t="s">
        <v>844</v>
      </c>
      <c r="C55" s="7" t="s">
        <v>845</v>
      </c>
      <c r="D55" s="5" t="s">
        <v>124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15"/>
      <c r="X55" s="15"/>
      <c r="Y55" s="35">
        <v>127</v>
      </c>
      <c r="Z55" s="15"/>
      <c r="AA55" s="15"/>
      <c r="AB55" s="35"/>
      <c r="AC55" s="15"/>
      <c r="AD55" s="35"/>
      <c r="AE55" s="8">
        <f t="shared" si="5"/>
        <v>127</v>
      </c>
      <c r="AF55" s="51">
        <v>0</v>
      </c>
      <c r="AG55" s="51"/>
      <c r="AH55" s="51"/>
      <c r="AI55" s="19">
        <f t="shared" si="3"/>
        <v>0</v>
      </c>
      <c r="AJ55" s="25">
        <f t="shared" si="4"/>
        <v>1</v>
      </c>
      <c r="AK55" s="13"/>
    </row>
    <row r="56" spans="1:37" x14ac:dyDescent="0.2">
      <c r="A56" s="10" t="s">
        <v>486</v>
      </c>
      <c r="B56" s="7" t="s">
        <v>459</v>
      </c>
      <c r="C56" s="7" t="s">
        <v>460</v>
      </c>
      <c r="D56" s="5" t="s">
        <v>200</v>
      </c>
      <c r="E56" s="9"/>
      <c r="F56" s="9"/>
      <c r="G56" s="23">
        <v>45</v>
      </c>
      <c r="H56" s="9"/>
      <c r="I56" s="9"/>
      <c r="J56" s="20">
        <v>59</v>
      </c>
      <c r="K56" s="15"/>
      <c r="L56" s="15"/>
      <c r="M56" s="15"/>
      <c r="N56" s="15"/>
      <c r="O56" s="15"/>
      <c r="P56" s="20">
        <v>53</v>
      </c>
      <c r="Q56" s="33">
        <v>97</v>
      </c>
      <c r="R56" s="15"/>
      <c r="S56" s="15"/>
      <c r="T56" s="15"/>
      <c r="U56" s="15"/>
      <c r="V56" s="20">
        <v>68</v>
      </c>
      <c r="W56" s="24">
        <v>65</v>
      </c>
      <c r="X56" s="15"/>
      <c r="Y56" s="15"/>
      <c r="Z56" s="15"/>
      <c r="AA56" s="15"/>
      <c r="AB56" s="35"/>
      <c r="AC56" s="15"/>
      <c r="AD56" s="35"/>
      <c r="AE56" s="8">
        <f t="shared" si="5"/>
        <v>387</v>
      </c>
      <c r="AF56" s="51">
        <v>5</v>
      </c>
      <c r="AG56" s="51"/>
      <c r="AH56" s="51"/>
      <c r="AI56" s="19">
        <f t="shared" si="3"/>
        <v>5</v>
      </c>
      <c r="AJ56" s="25">
        <f t="shared" si="4"/>
        <v>6</v>
      </c>
      <c r="AK56" s="13"/>
    </row>
    <row r="57" spans="1:37" x14ac:dyDescent="0.2">
      <c r="A57" s="10" t="s">
        <v>487</v>
      </c>
      <c r="B57" s="7" t="s">
        <v>417</v>
      </c>
      <c r="C57" s="7" t="s">
        <v>418</v>
      </c>
      <c r="D57" s="5" t="s">
        <v>419</v>
      </c>
      <c r="E57" s="9"/>
      <c r="F57" s="9"/>
      <c r="G57" s="9"/>
      <c r="H57" s="9"/>
      <c r="I57" s="9">
        <v>52</v>
      </c>
      <c r="J57" s="6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35"/>
      <c r="AC57" s="15"/>
      <c r="AD57" s="35"/>
      <c r="AE57" s="8">
        <f t="shared" si="5"/>
        <v>52</v>
      </c>
      <c r="AF57" s="51">
        <v>0</v>
      </c>
      <c r="AG57" s="51"/>
      <c r="AH57" s="51"/>
      <c r="AI57" s="19">
        <f t="shared" si="3"/>
        <v>0</v>
      </c>
      <c r="AJ57" s="25">
        <f t="shared" si="4"/>
        <v>1</v>
      </c>
      <c r="AK57" s="13"/>
    </row>
    <row r="58" spans="1:37" x14ac:dyDescent="0.2">
      <c r="A58" s="10" t="s">
        <v>488</v>
      </c>
      <c r="B58" s="7" t="s">
        <v>846</v>
      </c>
      <c r="C58" s="7" t="s">
        <v>847</v>
      </c>
      <c r="D58" s="5" t="s">
        <v>253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15"/>
      <c r="X58" s="15"/>
      <c r="Y58" s="35">
        <v>91</v>
      </c>
      <c r="Z58" s="15"/>
      <c r="AA58" s="15"/>
      <c r="AB58" s="35"/>
      <c r="AC58" s="15"/>
      <c r="AD58" s="35"/>
      <c r="AE58" s="8">
        <f t="shared" si="5"/>
        <v>91</v>
      </c>
      <c r="AF58" s="51">
        <v>0</v>
      </c>
      <c r="AG58" s="51"/>
      <c r="AH58" s="51"/>
      <c r="AI58" s="19">
        <f t="shared" si="3"/>
        <v>0</v>
      </c>
      <c r="AJ58" s="25">
        <f t="shared" si="4"/>
        <v>1</v>
      </c>
      <c r="AK58" s="13"/>
    </row>
    <row r="59" spans="1:37" x14ac:dyDescent="0.2">
      <c r="A59" s="10" t="s">
        <v>548</v>
      </c>
      <c r="B59" s="10" t="s">
        <v>104</v>
      </c>
      <c r="C59" s="10" t="s">
        <v>105</v>
      </c>
      <c r="D59" s="10" t="s">
        <v>106</v>
      </c>
      <c r="E59" s="20">
        <v>246</v>
      </c>
      <c r="F59" s="9"/>
      <c r="G59" s="24">
        <v>253.5</v>
      </c>
      <c r="H59" s="33">
        <v>159</v>
      </c>
      <c r="I59" s="9"/>
      <c r="J59" s="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20">
        <v>199</v>
      </c>
      <c r="W59" s="24">
        <v>274.5</v>
      </c>
      <c r="X59" s="16">
        <v>157</v>
      </c>
      <c r="Y59" s="15"/>
      <c r="Z59" s="15"/>
      <c r="AA59" s="15"/>
      <c r="AB59" s="35"/>
      <c r="AC59" s="15"/>
      <c r="AD59" s="35"/>
      <c r="AE59" s="8">
        <f t="shared" si="5"/>
        <v>1289</v>
      </c>
      <c r="AF59" s="51">
        <v>5</v>
      </c>
      <c r="AG59" s="51">
        <v>1</v>
      </c>
      <c r="AH59" s="51"/>
      <c r="AI59" s="19">
        <f t="shared" si="3"/>
        <v>6</v>
      </c>
      <c r="AJ59" s="25">
        <f t="shared" si="4"/>
        <v>6</v>
      </c>
      <c r="AK59" s="13"/>
    </row>
    <row r="60" spans="1:37" x14ac:dyDescent="0.2">
      <c r="A60" s="10" t="s">
        <v>549</v>
      </c>
      <c r="B60" s="7" t="s">
        <v>695</v>
      </c>
      <c r="C60" s="7" t="s">
        <v>696</v>
      </c>
      <c r="D60" s="5" t="s">
        <v>253</v>
      </c>
      <c r="E60" s="9"/>
      <c r="F60" s="9"/>
      <c r="G60" s="9"/>
      <c r="H60" s="23"/>
      <c r="I60" s="9"/>
      <c r="J60" s="6"/>
      <c r="K60" s="15"/>
      <c r="L60" s="15"/>
      <c r="M60" s="15"/>
      <c r="N60" s="15"/>
      <c r="O60" s="15"/>
      <c r="P60" s="15"/>
      <c r="Q60" s="15"/>
      <c r="R60" s="15"/>
      <c r="S60" s="15"/>
      <c r="T60" s="15">
        <v>22</v>
      </c>
      <c r="U60" s="15"/>
      <c r="V60" s="15"/>
      <c r="W60" s="15"/>
      <c r="X60" s="15"/>
      <c r="Y60" s="15"/>
      <c r="Z60" s="15"/>
      <c r="AA60" s="15"/>
      <c r="AB60" s="35"/>
      <c r="AC60" s="15"/>
      <c r="AD60" s="35"/>
      <c r="AE60" s="8">
        <f t="shared" si="5"/>
        <v>22</v>
      </c>
      <c r="AF60" s="51">
        <v>0</v>
      </c>
      <c r="AG60" s="51"/>
      <c r="AH60" s="51"/>
      <c r="AI60" s="19">
        <f t="shared" si="3"/>
        <v>0</v>
      </c>
      <c r="AJ60" s="25">
        <f t="shared" si="4"/>
        <v>1</v>
      </c>
      <c r="AK60" s="13"/>
    </row>
    <row r="61" spans="1:37" x14ac:dyDescent="0.2">
      <c r="A61" s="10" t="s">
        <v>597</v>
      </c>
      <c r="B61" s="10" t="s">
        <v>142</v>
      </c>
      <c r="C61" s="10" t="s">
        <v>143</v>
      </c>
      <c r="D61" s="10" t="s">
        <v>144</v>
      </c>
      <c r="E61" s="20">
        <v>63</v>
      </c>
      <c r="F61" s="9"/>
      <c r="G61" s="24">
        <v>68</v>
      </c>
      <c r="H61" s="23"/>
      <c r="I61" s="9"/>
      <c r="J61" s="6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33">
        <v>182</v>
      </c>
      <c r="V61" s="15"/>
      <c r="W61" s="24">
        <v>71</v>
      </c>
      <c r="X61" s="15"/>
      <c r="Y61" s="15"/>
      <c r="Z61" s="15"/>
      <c r="AA61" s="15"/>
      <c r="AB61" s="35"/>
      <c r="AC61" s="15"/>
      <c r="AD61" s="35"/>
      <c r="AE61" s="8">
        <f t="shared" si="5"/>
        <v>384</v>
      </c>
      <c r="AF61" s="51">
        <v>4</v>
      </c>
      <c r="AG61" s="51"/>
      <c r="AH61" s="51"/>
      <c r="AI61" s="19">
        <f t="shared" si="3"/>
        <v>4</v>
      </c>
      <c r="AJ61" s="25">
        <f t="shared" si="4"/>
        <v>4</v>
      </c>
      <c r="AK61" s="13"/>
    </row>
    <row r="62" spans="1:37" x14ac:dyDescent="0.2">
      <c r="A62" s="10" t="s">
        <v>598</v>
      </c>
      <c r="B62" s="7" t="s">
        <v>589</v>
      </c>
      <c r="C62" s="7" t="s">
        <v>590</v>
      </c>
      <c r="D62" s="5" t="s">
        <v>144</v>
      </c>
      <c r="E62" s="9"/>
      <c r="F62" s="9"/>
      <c r="G62" s="23"/>
      <c r="H62" s="23"/>
      <c r="I62" s="9"/>
      <c r="J62" s="6"/>
      <c r="K62" s="15"/>
      <c r="L62" s="15"/>
      <c r="M62" s="15"/>
      <c r="N62" s="15"/>
      <c r="O62" s="15"/>
      <c r="P62" s="20">
        <v>47</v>
      </c>
      <c r="Q62" s="15"/>
      <c r="R62" s="15"/>
      <c r="S62" s="15"/>
      <c r="T62" s="15"/>
      <c r="U62" s="33">
        <v>118</v>
      </c>
      <c r="V62" s="20">
        <v>47</v>
      </c>
      <c r="W62" s="15"/>
      <c r="X62" s="15"/>
      <c r="Y62" s="15"/>
      <c r="Z62" s="15"/>
      <c r="AA62" s="15"/>
      <c r="AB62" s="35"/>
      <c r="AC62" s="15"/>
      <c r="AD62" s="35"/>
      <c r="AE62" s="8">
        <f t="shared" si="5"/>
        <v>212</v>
      </c>
      <c r="AF62" s="51">
        <v>3</v>
      </c>
      <c r="AG62" s="51"/>
      <c r="AH62" s="51"/>
      <c r="AI62" s="19">
        <f t="shared" si="3"/>
        <v>3</v>
      </c>
      <c r="AJ62" s="25">
        <f t="shared" si="4"/>
        <v>3</v>
      </c>
      <c r="AK62" s="13"/>
    </row>
    <row r="63" spans="1:37" x14ac:dyDescent="0.2">
      <c r="A63" s="10" t="s">
        <v>599</v>
      </c>
      <c r="B63" s="7" t="s">
        <v>117</v>
      </c>
      <c r="C63" s="7" t="s">
        <v>118</v>
      </c>
      <c r="D63" s="5" t="s">
        <v>556</v>
      </c>
      <c r="E63" s="20">
        <v>146</v>
      </c>
      <c r="F63" s="9"/>
      <c r="G63" s="24">
        <v>136.5</v>
      </c>
      <c r="H63" s="23"/>
      <c r="I63" s="9"/>
      <c r="J63" s="20">
        <v>171</v>
      </c>
      <c r="K63" s="15"/>
      <c r="L63" s="15"/>
      <c r="M63" s="20">
        <v>189</v>
      </c>
      <c r="N63" s="15"/>
      <c r="O63" s="15"/>
      <c r="P63" s="20">
        <v>134</v>
      </c>
      <c r="Q63" s="15"/>
      <c r="R63" s="15"/>
      <c r="S63" s="15"/>
      <c r="T63" s="15"/>
      <c r="U63" s="15"/>
      <c r="V63" s="20">
        <v>151</v>
      </c>
      <c r="W63" s="15"/>
      <c r="X63" s="15"/>
      <c r="Y63" s="15"/>
      <c r="Z63" s="33">
        <v>157</v>
      </c>
      <c r="AA63" s="15"/>
      <c r="AB63" s="35"/>
      <c r="AC63" s="15"/>
      <c r="AD63" s="35"/>
      <c r="AE63" s="8">
        <f t="shared" si="5"/>
        <v>1084.5</v>
      </c>
      <c r="AF63" s="51">
        <v>7</v>
      </c>
      <c r="AG63" s="51"/>
      <c r="AH63" s="51"/>
      <c r="AI63" s="19">
        <f t="shared" si="3"/>
        <v>7</v>
      </c>
      <c r="AJ63" s="25">
        <f t="shared" si="4"/>
        <v>7</v>
      </c>
      <c r="AK63" s="13"/>
    </row>
    <row r="64" spans="1:37" x14ac:dyDescent="0.2">
      <c r="A64" s="10" t="s">
        <v>600</v>
      </c>
      <c r="B64" s="7" t="s">
        <v>318</v>
      </c>
      <c r="C64" s="7" t="s">
        <v>319</v>
      </c>
      <c r="D64" s="5" t="s">
        <v>221</v>
      </c>
      <c r="E64" s="9"/>
      <c r="F64" s="9"/>
      <c r="G64" s="24">
        <f>214.5+277</f>
        <v>491.5</v>
      </c>
      <c r="H64" s="23"/>
      <c r="I64" s="9"/>
      <c r="J64" s="20">
        <v>207</v>
      </c>
      <c r="K64" s="15"/>
      <c r="L64" s="15"/>
      <c r="M64" s="20">
        <v>235</v>
      </c>
      <c r="N64" s="15"/>
      <c r="O64" s="15"/>
      <c r="P64" s="15"/>
      <c r="Q64" s="15"/>
      <c r="R64" s="15"/>
      <c r="S64" s="15"/>
      <c r="T64" s="15"/>
      <c r="U64" s="15"/>
      <c r="V64" s="15"/>
      <c r="W64" s="24">
        <v>255</v>
      </c>
      <c r="X64" s="15"/>
      <c r="Y64" s="15"/>
      <c r="Z64" s="15"/>
      <c r="AA64" s="15"/>
      <c r="AB64" s="35"/>
      <c r="AC64" s="15"/>
      <c r="AD64" s="35"/>
      <c r="AE64" s="8">
        <f t="shared" si="5"/>
        <v>1188.5</v>
      </c>
      <c r="AF64" s="51">
        <v>4</v>
      </c>
      <c r="AG64" s="51"/>
      <c r="AH64" s="51"/>
      <c r="AI64" s="19">
        <f t="shared" si="3"/>
        <v>4</v>
      </c>
      <c r="AJ64" s="25">
        <f t="shared" si="4"/>
        <v>4</v>
      </c>
      <c r="AK64" s="13"/>
    </row>
    <row r="65" spans="1:37" x14ac:dyDescent="0.2">
      <c r="A65" s="10" t="s">
        <v>601</v>
      </c>
      <c r="B65" s="7" t="s">
        <v>794</v>
      </c>
      <c r="C65" s="7" t="s">
        <v>795</v>
      </c>
      <c r="D65" s="5" t="s">
        <v>9</v>
      </c>
      <c r="E65" s="5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15"/>
      <c r="X65" s="16">
        <v>169</v>
      </c>
      <c r="Y65" s="16"/>
      <c r="Z65" s="16"/>
      <c r="AA65" s="16"/>
      <c r="AB65" s="35"/>
      <c r="AC65" s="15"/>
      <c r="AD65" s="33">
        <v>210</v>
      </c>
      <c r="AE65" s="8">
        <f t="shared" si="5"/>
        <v>379</v>
      </c>
      <c r="AF65" s="51">
        <v>1</v>
      </c>
      <c r="AG65" s="51">
        <v>1</v>
      </c>
      <c r="AH65" s="61" t="s">
        <v>936</v>
      </c>
      <c r="AI65" s="19">
        <f t="shared" si="3"/>
        <v>2</v>
      </c>
      <c r="AJ65" s="25">
        <f t="shared" si="4"/>
        <v>2</v>
      </c>
      <c r="AK65" s="13"/>
    </row>
    <row r="66" spans="1:37" x14ac:dyDescent="0.2">
      <c r="A66" s="10" t="s">
        <v>602</v>
      </c>
      <c r="B66" s="7" t="s">
        <v>554</v>
      </c>
      <c r="C66" s="7" t="s">
        <v>555</v>
      </c>
      <c r="D66" s="5" t="s">
        <v>43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15"/>
      <c r="X66" s="15"/>
      <c r="Y66" s="15"/>
      <c r="Z66" s="33">
        <v>70</v>
      </c>
      <c r="AA66" s="15"/>
      <c r="AB66" s="35"/>
      <c r="AC66" s="15"/>
      <c r="AD66" s="35"/>
      <c r="AE66" s="8">
        <f t="shared" si="5"/>
        <v>70</v>
      </c>
      <c r="AF66" s="51">
        <v>1</v>
      </c>
      <c r="AG66" s="51"/>
      <c r="AH66" s="51"/>
      <c r="AI66" s="19">
        <f t="shared" si="3"/>
        <v>1</v>
      </c>
      <c r="AJ66" s="25">
        <f t="shared" si="4"/>
        <v>1</v>
      </c>
      <c r="AK66" s="13"/>
    </row>
    <row r="67" spans="1:37" x14ac:dyDescent="0.2">
      <c r="A67" s="10" t="s">
        <v>603</v>
      </c>
      <c r="B67" s="7" t="s">
        <v>192</v>
      </c>
      <c r="C67" s="7" t="s">
        <v>193</v>
      </c>
      <c r="D67" s="5" t="s">
        <v>170</v>
      </c>
      <c r="E67" s="9"/>
      <c r="F67" s="9"/>
      <c r="G67" s="9"/>
      <c r="H67" s="9"/>
      <c r="I67" s="9"/>
      <c r="J67" s="20">
        <v>45</v>
      </c>
      <c r="K67" s="15"/>
      <c r="L67" s="15"/>
      <c r="M67" s="20">
        <v>51</v>
      </c>
      <c r="N67" s="15"/>
      <c r="O67" s="15"/>
      <c r="P67" s="15"/>
      <c r="Q67" s="15"/>
      <c r="R67" s="15"/>
      <c r="S67" s="15"/>
      <c r="T67" s="15"/>
      <c r="U67" s="15"/>
      <c r="V67" s="20">
        <v>45</v>
      </c>
      <c r="W67" s="15"/>
      <c r="X67" s="15"/>
      <c r="Y67" s="35">
        <v>70</v>
      </c>
      <c r="Z67" s="15"/>
      <c r="AA67" s="35">
        <v>101</v>
      </c>
      <c r="AB67" s="35"/>
      <c r="AC67" s="15"/>
      <c r="AD67" s="33">
        <v>34</v>
      </c>
      <c r="AE67" s="8">
        <f t="shared" si="5"/>
        <v>346</v>
      </c>
      <c r="AF67" s="51">
        <v>4</v>
      </c>
      <c r="AG67" s="51"/>
      <c r="AH67" s="51"/>
      <c r="AI67" s="19">
        <f t="shared" si="3"/>
        <v>4</v>
      </c>
      <c r="AJ67" s="25">
        <f t="shared" si="4"/>
        <v>6</v>
      </c>
      <c r="AK67" s="13"/>
    </row>
    <row r="68" spans="1:37" x14ac:dyDescent="0.2">
      <c r="A68" s="10" t="s">
        <v>604</v>
      </c>
      <c r="B68" s="10" t="s">
        <v>112</v>
      </c>
      <c r="C68" s="10" t="s">
        <v>113</v>
      </c>
      <c r="D68" s="10" t="s">
        <v>114</v>
      </c>
      <c r="E68" s="20">
        <v>170</v>
      </c>
      <c r="F68" s="9"/>
      <c r="G68" s="24">
        <v>74</v>
      </c>
      <c r="H68" s="23"/>
      <c r="I68" s="9"/>
      <c r="J68" s="6"/>
      <c r="K68" s="15"/>
      <c r="L68" s="15"/>
      <c r="M68" s="15"/>
      <c r="N68" s="15"/>
      <c r="O68" s="15"/>
      <c r="P68" s="15"/>
      <c r="Q68" s="15"/>
      <c r="R68" s="15">
        <v>69</v>
      </c>
      <c r="S68" s="16">
        <v>158</v>
      </c>
      <c r="T68" s="15"/>
      <c r="U68" s="15"/>
      <c r="V68" s="20">
        <v>139</v>
      </c>
      <c r="W68" s="15"/>
      <c r="X68" s="15"/>
      <c r="Y68" s="15"/>
      <c r="Z68" s="15"/>
      <c r="AA68" s="33">
        <v>182</v>
      </c>
      <c r="AB68" s="35"/>
      <c r="AC68" s="15"/>
      <c r="AD68" s="35"/>
      <c r="AE68" s="8">
        <f t="shared" si="5"/>
        <v>792</v>
      </c>
      <c r="AF68" s="51">
        <v>4</v>
      </c>
      <c r="AG68" s="51"/>
      <c r="AH68" s="51"/>
      <c r="AI68" s="19">
        <f t="shared" ref="AI68:AI86" si="6">SUM(AF68:AG68)</f>
        <v>4</v>
      </c>
      <c r="AJ68" s="25">
        <f t="shared" ref="AJ68:AJ99" si="7">COUNTA(E68:AD68)</f>
        <v>6</v>
      </c>
      <c r="AK68" s="13"/>
    </row>
    <row r="69" spans="1:37" x14ac:dyDescent="0.2">
      <c r="A69" s="10" t="s">
        <v>605</v>
      </c>
      <c r="B69" s="7" t="s">
        <v>557</v>
      </c>
      <c r="C69" s="7" t="s">
        <v>558</v>
      </c>
      <c r="D69" s="5" t="s">
        <v>271</v>
      </c>
      <c r="E69" s="9"/>
      <c r="F69" s="9"/>
      <c r="G69" s="23"/>
      <c r="H69" s="23"/>
      <c r="I69" s="9"/>
      <c r="J69" s="6"/>
      <c r="K69" s="15"/>
      <c r="L69" s="15"/>
      <c r="M69" s="20">
        <v>84</v>
      </c>
      <c r="N69" s="15"/>
      <c r="O69" s="15"/>
      <c r="P69" s="20">
        <v>55</v>
      </c>
      <c r="Q69" s="15"/>
      <c r="R69" s="15"/>
      <c r="S69" s="15"/>
      <c r="T69" s="15"/>
      <c r="U69" s="15"/>
      <c r="V69" s="15"/>
      <c r="W69" s="15"/>
      <c r="X69" s="15"/>
      <c r="Y69" s="35">
        <v>191</v>
      </c>
      <c r="Z69" s="15"/>
      <c r="AA69" s="15"/>
      <c r="AB69" s="35"/>
      <c r="AC69" s="15"/>
      <c r="AD69" s="33">
        <v>98.5</v>
      </c>
      <c r="AE69" s="8">
        <f t="shared" si="5"/>
        <v>428.5</v>
      </c>
      <c r="AF69" s="51">
        <v>3</v>
      </c>
      <c r="AG69" s="51"/>
      <c r="AH69" s="51"/>
      <c r="AI69" s="19">
        <f t="shared" si="6"/>
        <v>3</v>
      </c>
      <c r="AJ69" s="25">
        <f t="shared" si="7"/>
        <v>4</v>
      </c>
      <c r="AK69" s="13"/>
    </row>
    <row r="70" spans="1:37" x14ac:dyDescent="0.2">
      <c r="A70" s="10" t="s">
        <v>606</v>
      </c>
      <c r="B70" s="10" t="s">
        <v>41</v>
      </c>
      <c r="C70" s="10" t="s">
        <v>42</v>
      </c>
      <c r="D70" s="10" t="s">
        <v>43</v>
      </c>
      <c r="E70" s="20">
        <v>47</v>
      </c>
      <c r="F70" s="9"/>
      <c r="G70" s="23"/>
      <c r="H70" s="23"/>
      <c r="I70" s="9"/>
      <c r="J70" s="6"/>
      <c r="K70" s="15"/>
      <c r="L70" s="15"/>
      <c r="M70" s="20">
        <v>53</v>
      </c>
      <c r="N70" s="15"/>
      <c r="O70" s="15"/>
      <c r="P70" s="15"/>
      <c r="Q70" s="15"/>
      <c r="R70" s="15"/>
      <c r="S70" s="15"/>
      <c r="T70" s="15"/>
      <c r="U70" s="15"/>
      <c r="V70" s="20">
        <v>51</v>
      </c>
      <c r="W70" s="24">
        <v>57</v>
      </c>
      <c r="X70" s="15"/>
      <c r="Y70" s="15"/>
      <c r="Z70" s="15"/>
      <c r="AA70" s="15"/>
      <c r="AB70" s="35"/>
      <c r="AC70" s="15"/>
      <c r="AD70" s="35"/>
      <c r="AE70" s="8">
        <f t="shared" si="5"/>
        <v>208</v>
      </c>
      <c r="AF70" s="51">
        <v>4</v>
      </c>
      <c r="AG70" s="51"/>
      <c r="AH70" s="51"/>
      <c r="AI70" s="19">
        <f t="shared" si="6"/>
        <v>4</v>
      </c>
      <c r="AJ70" s="25">
        <f t="shared" si="7"/>
        <v>4</v>
      </c>
      <c r="AK70" s="13"/>
    </row>
    <row r="71" spans="1:37" x14ac:dyDescent="0.2">
      <c r="A71" s="10" t="s">
        <v>607</v>
      </c>
      <c r="B71" s="7" t="s">
        <v>766</v>
      </c>
      <c r="C71" s="7" t="s">
        <v>767</v>
      </c>
      <c r="D71" s="5" t="s">
        <v>15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20">
        <v>187</v>
      </c>
      <c r="W71" s="24">
        <v>235.5</v>
      </c>
      <c r="X71" s="16">
        <v>84</v>
      </c>
      <c r="Y71" s="15"/>
      <c r="Z71" s="15"/>
      <c r="AA71" s="15"/>
      <c r="AB71" s="35"/>
      <c r="AC71" s="15"/>
      <c r="AD71" s="35"/>
      <c r="AE71" s="8">
        <f t="shared" si="5"/>
        <v>506.5</v>
      </c>
      <c r="AF71" s="51">
        <v>2</v>
      </c>
      <c r="AG71" s="51"/>
      <c r="AH71" s="51"/>
      <c r="AI71" s="19">
        <f t="shared" si="6"/>
        <v>2</v>
      </c>
      <c r="AJ71" s="25">
        <f t="shared" si="7"/>
        <v>3</v>
      </c>
      <c r="AK71" s="13"/>
    </row>
    <row r="72" spans="1:37" x14ac:dyDescent="0.2">
      <c r="A72" s="10" t="s">
        <v>608</v>
      </c>
      <c r="B72" s="7" t="s">
        <v>595</v>
      </c>
      <c r="C72" s="7" t="s">
        <v>596</v>
      </c>
      <c r="D72" s="5" t="s">
        <v>200</v>
      </c>
      <c r="E72" s="9"/>
      <c r="F72" s="9"/>
      <c r="G72" s="23"/>
      <c r="H72" s="23"/>
      <c r="I72" s="9"/>
      <c r="J72" s="6"/>
      <c r="K72" s="15"/>
      <c r="L72" s="15"/>
      <c r="M72" s="15"/>
      <c r="N72" s="15"/>
      <c r="O72" s="15"/>
      <c r="P72" s="15"/>
      <c r="Q72" s="33">
        <v>114</v>
      </c>
      <c r="R72" s="15"/>
      <c r="S72" s="15"/>
      <c r="T72" s="15"/>
      <c r="U72" s="15"/>
      <c r="V72" s="20">
        <v>70</v>
      </c>
      <c r="W72" s="24">
        <v>75</v>
      </c>
      <c r="X72" s="15"/>
      <c r="Y72" s="15"/>
      <c r="Z72" s="15"/>
      <c r="AA72" s="15"/>
      <c r="AB72" s="35"/>
      <c r="AC72" s="15"/>
      <c r="AD72" s="35"/>
      <c r="AE72" s="8">
        <f t="shared" si="5"/>
        <v>259</v>
      </c>
      <c r="AF72" s="51">
        <v>3</v>
      </c>
      <c r="AG72" s="51"/>
      <c r="AH72" s="61" t="s">
        <v>936</v>
      </c>
      <c r="AI72" s="19">
        <f t="shared" si="6"/>
        <v>3</v>
      </c>
      <c r="AJ72" s="25">
        <f t="shared" si="7"/>
        <v>3</v>
      </c>
      <c r="AK72" s="13"/>
    </row>
    <row r="73" spans="1:37" x14ac:dyDescent="0.2">
      <c r="A73" s="10" t="s">
        <v>609</v>
      </c>
      <c r="B73" s="10" t="s">
        <v>107</v>
      </c>
      <c r="C73" s="10" t="s">
        <v>108</v>
      </c>
      <c r="D73" s="10" t="s">
        <v>109</v>
      </c>
      <c r="E73" s="20">
        <v>204</v>
      </c>
      <c r="F73" s="9"/>
      <c r="G73" s="23"/>
      <c r="H73" s="23"/>
      <c r="I73" s="9"/>
      <c r="J73" s="6"/>
      <c r="K73" s="15"/>
      <c r="L73" s="15"/>
      <c r="M73" s="15"/>
      <c r="N73" s="15"/>
      <c r="O73" s="15"/>
      <c r="P73" s="15"/>
      <c r="Q73" s="15"/>
      <c r="R73" s="15">
        <v>57</v>
      </c>
      <c r="S73" s="16">
        <v>136</v>
      </c>
      <c r="T73" s="15"/>
      <c r="U73" s="15"/>
      <c r="V73" s="15"/>
      <c r="W73" s="15"/>
      <c r="X73" s="15"/>
      <c r="Y73" s="15"/>
      <c r="Z73" s="15"/>
      <c r="AA73" s="15"/>
      <c r="AB73" s="35"/>
      <c r="AC73" s="15"/>
      <c r="AD73" s="35"/>
      <c r="AE73" s="8">
        <f t="shared" si="5"/>
        <v>397</v>
      </c>
      <c r="AF73" s="51">
        <v>1</v>
      </c>
      <c r="AG73" s="51"/>
      <c r="AH73" s="51"/>
      <c r="AI73" s="19">
        <f t="shared" si="6"/>
        <v>1</v>
      </c>
      <c r="AJ73" s="25">
        <f t="shared" si="7"/>
        <v>3</v>
      </c>
      <c r="AK73" s="13"/>
    </row>
    <row r="74" spans="1:37" x14ac:dyDescent="0.2">
      <c r="A74" s="10" t="s">
        <v>610</v>
      </c>
      <c r="B74" s="7" t="s">
        <v>591</v>
      </c>
      <c r="C74" s="7" t="s">
        <v>592</v>
      </c>
      <c r="D74" s="5" t="s">
        <v>294</v>
      </c>
      <c r="E74" s="9"/>
      <c r="F74" s="9"/>
      <c r="G74" s="23"/>
      <c r="H74" s="23"/>
      <c r="I74" s="9"/>
      <c r="J74" s="6"/>
      <c r="K74" s="15"/>
      <c r="L74" s="15"/>
      <c r="M74" s="15"/>
      <c r="N74" s="15"/>
      <c r="O74" s="15"/>
      <c r="P74" s="20">
        <v>86</v>
      </c>
      <c r="Q74" s="15"/>
      <c r="R74" s="15">
        <v>20</v>
      </c>
      <c r="S74" s="15"/>
      <c r="T74" s="15"/>
      <c r="U74" s="15"/>
      <c r="V74" s="15"/>
      <c r="W74" s="15"/>
      <c r="X74" s="15"/>
      <c r="Y74" s="15"/>
      <c r="Z74" s="15"/>
      <c r="AA74" s="15"/>
      <c r="AB74" s="35"/>
      <c r="AC74" s="15"/>
      <c r="AD74" s="35"/>
      <c r="AE74" s="8">
        <f t="shared" si="5"/>
        <v>106</v>
      </c>
      <c r="AF74" s="51">
        <v>1</v>
      </c>
      <c r="AG74" s="51"/>
      <c r="AH74" s="51"/>
      <c r="AI74" s="19">
        <f t="shared" si="6"/>
        <v>1</v>
      </c>
      <c r="AJ74" s="25">
        <f t="shared" si="7"/>
        <v>2</v>
      </c>
      <c r="AK74" s="13"/>
    </row>
    <row r="75" spans="1:37" x14ac:dyDescent="0.2">
      <c r="A75" s="10" t="s">
        <v>699</v>
      </c>
      <c r="B75" s="7" t="s">
        <v>474</v>
      </c>
      <c r="C75" s="7" t="s">
        <v>475</v>
      </c>
      <c r="D75" s="5" t="s">
        <v>9</v>
      </c>
      <c r="E75" s="9"/>
      <c r="F75" s="9"/>
      <c r="G75" s="9"/>
      <c r="H75" s="9"/>
      <c r="I75" s="9"/>
      <c r="J75" s="20">
        <v>61</v>
      </c>
      <c r="K75" s="15"/>
      <c r="L75" s="15"/>
      <c r="M75" s="20">
        <v>78</v>
      </c>
      <c r="N75" s="15"/>
      <c r="O75" s="15"/>
      <c r="P75" s="15"/>
      <c r="Q75" s="15"/>
      <c r="R75" s="15"/>
      <c r="S75" s="15"/>
      <c r="T75" s="15"/>
      <c r="U75" s="15"/>
      <c r="V75" s="15"/>
      <c r="W75" s="24">
        <v>79</v>
      </c>
      <c r="X75" s="16">
        <v>49</v>
      </c>
      <c r="Y75" s="15"/>
      <c r="Z75" s="15"/>
      <c r="AA75" s="15"/>
      <c r="AB75" s="35"/>
      <c r="AC75" s="15"/>
      <c r="AD75" s="33">
        <v>62.5</v>
      </c>
      <c r="AE75" s="8">
        <f t="shared" si="5"/>
        <v>329.5</v>
      </c>
      <c r="AF75" s="51">
        <v>4</v>
      </c>
      <c r="AG75" s="51"/>
      <c r="AH75" s="51"/>
      <c r="AI75" s="19">
        <f t="shared" si="6"/>
        <v>4</v>
      </c>
      <c r="AJ75" s="25">
        <f t="shared" si="7"/>
        <v>5</v>
      </c>
      <c r="AK75" s="13"/>
    </row>
    <row r="76" spans="1:37" x14ac:dyDescent="0.2">
      <c r="A76" s="10" t="s">
        <v>700</v>
      </c>
      <c r="B76" s="7" t="s">
        <v>360</v>
      </c>
      <c r="C76" s="7" t="s">
        <v>361</v>
      </c>
      <c r="D76" s="5" t="s">
        <v>362</v>
      </c>
      <c r="E76" s="9"/>
      <c r="F76" s="9"/>
      <c r="G76" s="23"/>
      <c r="H76" s="23"/>
      <c r="I76" s="9"/>
      <c r="J76" s="6"/>
      <c r="K76" s="15"/>
      <c r="L76" s="15"/>
      <c r="M76" s="15"/>
      <c r="N76" s="15"/>
      <c r="O76" s="33">
        <v>102.5</v>
      </c>
      <c r="P76" s="20">
        <v>110</v>
      </c>
      <c r="Q76" s="15"/>
      <c r="R76" s="15"/>
      <c r="S76" s="15"/>
      <c r="T76" s="15"/>
      <c r="U76" s="15"/>
      <c r="V76" s="20">
        <v>66</v>
      </c>
      <c r="W76" s="24">
        <v>77</v>
      </c>
      <c r="X76" s="15"/>
      <c r="Y76" s="15"/>
      <c r="Z76" s="15"/>
      <c r="AA76" s="15"/>
      <c r="AB76" s="35"/>
      <c r="AC76" s="15"/>
      <c r="AD76" s="35"/>
      <c r="AE76" s="8">
        <f t="shared" si="5"/>
        <v>355.5</v>
      </c>
      <c r="AF76" s="51">
        <v>4</v>
      </c>
      <c r="AG76" s="51"/>
      <c r="AH76" s="51"/>
      <c r="AI76" s="19">
        <f t="shared" si="6"/>
        <v>4</v>
      </c>
      <c r="AJ76" s="25">
        <f t="shared" si="7"/>
        <v>4</v>
      </c>
      <c r="AK76" s="13"/>
    </row>
    <row r="77" spans="1:37" x14ac:dyDescent="0.2">
      <c r="A77" s="10" t="s">
        <v>701</v>
      </c>
      <c r="B77" s="7" t="s">
        <v>836</v>
      </c>
      <c r="C77" s="7" t="s">
        <v>837</v>
      </c>
      <c r="D77" s="5" t="s">
        <v>9</v>
      </c>
      <c r="E77" s="5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15"/>
      <c r="X77" s="16">
        <v>227</v>
      </c>
      <c r="Y77" s="16"/>
      <c r="Z77" s="16"/>
      <c r="AA77" s="16"/>
      <c r="AB77" s="35"/>
      <c r="AC77" s="15"/>
      <c r="AD77" s="35"/>
      <c r="AE77" s="8">
        <f t="shared" si="5"/>
        <v>227</v>
      </c>
      <c r="AF77" s="51">
        <v>0</v>
      </c>
      <c r="AG77" s="51">
        <v>1</v>
      </c>
      <c r="AH77" s="51"/>
      <c r="AI77" s="19">
        <f t="shared" si="6"/>
        <v>1</v>
      </c>
      <c r="AJ77" s="25">
        <f t="shared" si="7"/>
        <v>1</v>
      </c>
      <c r="AK77" s="13"/>
    </row>
    <row r="78" spans="1:37" x14ac:dyDescent="0.2">
      <c r="A78" s="10" t="s">
        <v>702</v>
      </c>
      <c r="B78" s="10" t="s">
        <v>101</v>
      </c>
      <c r="C78" s="10" t="s">
        <v>102</v>
      </c>
      <c r="D78" s="10" t="s">
        <v>103</v>
      </c>
      <c r="E78" s="20">
        <v>288</v>
      </c>
      <c r="F78" s="9"/>
      <c r="G78" s="24">
        <v>454</v>
      </c>
      <c r="H78" s="23"/>
      <c r="I78" s="9"/>
      <c r="J78" s="20">
        <v>271</v>
      </c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35"/>
      <c r="AC78" s="15"/>
      <c r="AD78" s="33">
        <v>178</v>
      </c>
      <c r="AE78" s="8">
        <f t="shared" si="5"/>
        <v>1191</v>
      </c>
      <c r="AF78" s="51">
        <v>4</v>
      </c>
      <c r="AG78" s="51"/>
      <c r="AH78" s="51"/>
      <c r="AI78" s="19">
        <f t="shared" si="6"/>
        <v>4</v>
      </c>
      <c r="AJ78" s="25">
        <f t="shared" si="7"/>
        <v>4</v>
      </c>
      <c r="AK78" s="13"/>
    </row>
    <row r="79" spans="1:37" x14ac:dyDescent="0.2">
      <c r="A79" s="10" t="s">
        <v>703</v>
      </c>
      <c r="B79" s="10" t="s">
        <v>158</v>
      </c>
      <c r="C79" s="10" t="s">
        <v>159</v>
      </c>
      <c r="D79" s="10" t="s">
        <v>121</v>
      </c>
      <c r="E79" s="20">
        <v>51</v>
      </c>
      <c r="F79" s="9"/>
      <c r="G79" s="23"/>
      <c r="H79" s="23"/>
      <c r="I79" s="9"/>
      <c r="J79" s="6"/>
      <c r="K79" s="15">
        <v>15</v>
      </c>
      <c r="L79" s="15"/>
      <c r="M79" s="20">
        <v>63</v>
      </c>
      <c r="N79" s="15"/>
      <c r="O79" s="33">
        <v>64.5</v>
      </c>
      <c r="P79" s="15"/>
      <c r="Q79" s="15"/>
      <c r="R79" s="15"/>
      <c r="S79" s="15"/>
      <c r="T79" s="15"/>
      <c r="U79" s="15"/>
      <c r="V79" s="20">
        <v>53</v>
      </c>
      <c r="W79" s="15"/>
      <c r="X79" s="15"/>
      <c r="Y79" s="15"/>
      <c r="Z79" s="15"/>
      <c r="AA79" s="15"/>
      <c r="AB79" s="35"/>
      <c r="AC79" s="15"/>
      <c r="AD79" s="35"/>
      <c r="AE79" s="8">
        <f t="shared" si="5"/>
        <v>246.5</v>
      </c>
      <c r="AF79" s="51">
        <v>4</v>
      </c>
      <c r="AG79" s="51"/>
      <c r="AH79" s="51"/>
      <c r="AI79" s="19">
        <f t="shared" si="6"/>
        <v>4</v>
      </c>
      <c r="AJ79" s="25">
        <f t="shared" si="7"/>
        <v>5</v>
      </c>
      <c r="AK79" s="13"/>
    </row>
    <row r="80" spans="1:37" x14ac:dyDescent="0.2">
      <c r="A80" s="10" t="s">
        <v>704</v>
      </c>
      <c r="B80" s="7" t="s">
        <v>713</v>
      </c>
      <c r="C80" s="7" t="s">
        <v>714</v>
      </c>
      <c r="D80" s="5" t="s">
        <v>715</v>
      </c>
      <c r="E80" s="9"/>
      <c r="F80" s="9"/>
      <c r="G80" s="9"/>
      <c r="H80" s="23"/>
      <c r="I80" s="9"/>
      <c r="J80" s="9"/>
      <c r="K80" s="15"/>
      <c r="L80" s="15"/>
      <c r="M80" s="9"/>
      <c r="N80" s="15"/>
      <c r="O80" s="15"/>
      <c r="P80" s="15"/>
      <c r="Q80" s="15"/>
      <c r="R80" s="15"/>
      <c r="S80" s="15"/>
      <c r="T80" s="15"/>
      <c r="U80" s="33">
        <v>101</v>
      </c>
      <c r="V80" s="15"/>
      <c r="W80" s="15"/>
      <c r="X80" s="15"/>
      <c r="Y80" s="15"/>
      <c r="Z80" s="15"/>
      <c r="AA80" s="15"/>
      <c r="AB80" s="35"/>
      <c r="AC80" s="15"/>
      <c r="AD80" s="35"/>
      <c r="AE80" s="8">
        <f t="shared" si="5"/>
        <v>101</v>
      </c>
      <c r="AF80" s="51">
        <v>1</v>
      </c>
      <c r="AG80" s="51"/>
      <c r="AH80" s="51"/>
      <c r="AI80" s="19">
        <f t="shared" si="6"/>
        <v>1</v>
      </c>
      <c r="AJ80" s="25">
        <f t="shared" si="7"/>
        <v>1</v>
      </c>
      <c r="AK80" s="13"/>
    </row>
    <row r="81" spans="1:37" x14ac:dyDescent="0.2">
      <c r="A81" s="10" t="s">
        <v>719</v>
      </c>
      <c r="B81" s="7" t="s">
        <v>563</v>
      </c>
      <c r="C81" s="7" t="s">
        <v>564</v>
      </c>
      <c r="D81" s="5" t="s">
        <v>473</v>
      </c>
      <c r="E81" s="9"/>
      <c r="F81" s="9"/>
      <c r="G81" s="23"/>
      <c r="H81" s="23"/>
      <c r="I81" s="9"/>
      <c r="J81" s="6"/>
      <c r="K81" s="15"/>
      <c r="L81" s="15"/>
      <c r="M81" s="20">
        <v>45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35"/>
      <c r="AC81" s="15"/>
      <c r="AD81" s="35"/>
      <c r="AE81" s="8">
        <f t="shared" si="5"/>
        <v>45</v>
      </c>
      <c r="AF81" s="51">
        <v>1</v>
      </c>
      <c r="AG81" s="51"/>
      <c r="AH81" s="51"/>
      <c r="AI81" s="19">
        <f t="shared" si="6"/>
        <v>1</v>
      </c>
      <c r="AJ81" s="25">
        <f t="shared" si="7"/>
        <v>1</v>
      </c>
      <c r="AK81" s="13"/>
    </row>
    <row r="82" spans="1:37" x14ac:dyDescent="0.2">
      <c r="A82" s="10" t="s">
        <v>720</v>
      </c>
      <c r="B82" s="7" t="s">
        <v>774</v>
      </c>
      <c r="C82" s="7" t="s">
        <v>775</v>
      </c>
      <c r="D82" s="5" t="s">
        <v>135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24">
        <v>157.5</v>
      </c>
      <c r="X82" s="15"/>
      <c r="Y82" s="15"/>
      <c r="Z82" s="33">
        <v>189</v>
      </c>
      <c r="AA82" s="15"/>
      <c r="AB82" s="35"/>
      <c r="AC82" s="15"/>
      <c r="AD82" s="35"/>
      <c r="AE82" s="8">
        <f t="shared" si="5"/>
        <v>346.5</v>
      </c>
      <c r="AF82" s="51">
        <v>2</v>
      </c>
      <c r="AG82" s="51"/>
      <c r="AH82" s="51"/>
      <c r="AI82" s="19">
        <f t="shared" si="6"/>
        <v>2</v>
      </c>
      <c r="AJ82" s="25">
        <f t="shared" si="7"/>
        <v>2</v>
      </c>
      <c r="AK82" s="13"/>
    </row>
    <row r="83" spans="1:37" x14ac:dyDescent="0.2">
      <c r="A83" s="10" t="s">
        <v>721</v>
      </c>
      <c r="B83" s="10" t="s">
        <v>130</v>
      </c>
      <c r="C83" s="10" t="s">
        <v>131</v>
      </c>
      <c r="D83" s="10" t="s">
        <v>132</v>
      </c>
      <c r="E83" s="20">
        <v>86</v>
      </c>
      <c r="F83" s="9"/>
      <c r="G83" s="23"/>
      <c r="H83" s="23"/>
      <c r="I83" s="9">
        <v>74</v>
      </c>
      <c r="J83" s="6"/>
      <c r="K83" s="15"/>
      <c r="L83" s="15"/>
      <c r="M83" s="15"/>
      <c r="N83" s="15"/>
      <c r="O83" s="15"/>
      <c r="P83" s="15"/>
      <c r="Q83" s="15"/>
      <c r="R83" s="15">
        <v>22</v>
      </c>
      <c r="S83" s="16">
        <v>100</v>
      </c>
      <c r="T83" s="15"/>
      <c r="U83" s="15"/>
      <c r="V83" s="15"/>
      <c r="W83" s="24">
        <v>73</v>
      </c>
      <c r="X83" s="15"/>
      <c r="Y83" s="33">
        <v>110</v>
      </c>
      <c r="Z83" s="15"/>
      <c r="AA83" s="15"/>
      <c r="AB83" s="35"/>
      <c r="AC83" s="15"/>
      <c r="AD83" s="35"/>
      <c r="AE83" s="8">
        <f t="shared" si="5"/>
        <v>465</v>
      </c>
      <c r="AF83" s="51">
        <v>3</v>
      </c>
      <c r="AG83" s="51"/>
      <c r="AH83" s="51"/>
      <c r="AI83" s="19">
        <f t="shared" si="6"/>
        <v>3</v>
      </c>
      <c r="AJ83" s="25">
        <f t="shared" si="7"/>
        <v>6</v>
      </c>
      <c r="AK83" s="13"/>
    </row>
    <row r="84" spans="1:37" x14ac:dyDescent="0.2">
      <c r="A84" s="10" t="s">
        <v>742</v>
      </c>
      <c r="B84" s="7" t="s">
        <v>546</v>
      </c>
      <c r="C84" s="7" t="s">
        <v>547</v>
      </c>
      <c r="D84" s="7" t="s">
        <v>15</v>
      </c>
      <c r="E84" s="9"/>
      <c r="F84" s="9"/>
      <c r="G84" s="23"/>
      <c r="H84" s="23"/>
      <c r="I84" s="9"/>
      <c r="J84" s="6"/>
      <c r="K84" s="15"/>
      <c r="L84" s="15">
        <v>52</v>
      </c>
      <c r="M84" s="20">
        <v>80</v>
      </c>
      <c r="N84" s="15"/>
      <c r="O84" s="15"/>
      <c r="P84" s="15"/>
      <c r="Q84" s="15"/>
      <c r="R84" s="15">
        <v>24</v>
      </c>
      <c r="S84" s="16">
        <v>112</v>
      </c>
      <c r="T84" s="15"/>
      <c r="U84" s="15"/>
      <c r="V84" s="15"/>
      <c r="W84" s="15"/>
      <c r="X84" s="15"/>
      <c r="Y84" s="15"/>
      <c r="Z84" s="15"/>
      <c r="AA84" s="15"/>
      <c r="AB84" s="35"/>
      <c r="AC84" s="15"/>
      <c r="AD84" s="35"/>
      <c r="AE84" s="8">
        <f t="shared" si="5"/>
        <v>268</v>
      </c>
      <c r="AF84" s="51">
        <v>1</v>
      </c>
      <c r="AG84" s="51"/>
      <c r="AH84" s="51"/>
      <c r="AI84" s="19">
        <f t="shared" si="6"/>
        <v>1</v>
      </c>
      <c r="AJ84" s="25">
        <f t="shared" si="7"/>
        <v>4</v>
      </c>
      <c r="AK84" s="13"/>
    </row>
    <row r="85" spans="1:37" x14ac:dyDescent="0.2">
      <c r="A85" s="10" t="s">
        <v>781</v>
      </c>
      <c r="B85" s="10" t="s">
        <v>147</v>
      </c>
      <c r="C85" s="10" t="s">
        <v>148</v>
      </c>
      <c r="D85" s="10" t="s">
        <v>149</v>
      </c>
      <c r="E85" s="20">
        <v>59</v>
      </c>
      <c r="F85" s="9"/>
      <c r="G85" s="24">
        <v>54</v>
      </c>
      <c r="H85" s="33">
        <v>100.5</v>
      </c>
      <c r="I85" s="9"/>
      <c r="J85" s="6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20">
        <v>64</v>
      </c>
      <c r="W85" s="15"/>
      <c r="X85" s="15"/>
      <c r="Y85" s="15"/>
      <c r="Z85" s="15"/>
      <c r="AA85" s="15"/>
      <c r="AB85" s="35"/>
      <c r="AC85" s="15"/>
      <c r="AD85" s="35"/>
      <c r="AE85" s="8">
        <f t="shared" si="5"/>
        <v>277.5</v>
      </c>
      <c r="AF85" s="51">
        <v>4</v>
      </c>
      <c r="AG85" s="51"/>
      <c r="AH85" s="51"/>
      <c r="AI85" s="19">
        <f t="shared" si="6"/>
        <v>4</v>
      </c>
      <c r="AJ85" s="25">
        <f t="shared" si="7"/>
        <v>4</v>
      </c>
      <c r="AK85" s="13"/>
    </row>
    <row r="86" spans="1:37" x14ac:dyDescent="0.2">
      <c r="A86" s="10" t="s">
        <v>782</v>
      </c>
      <c r="B86" s="10" t="s">
        <v>160</v>
      </c>
      <c r="C86" s="10" t="s">
        <v>161</v>
      </c>
      <c r="D86" s="10" t="s">
        <v>162</v>
      </c>
      <c r="E86" s="20">
        <v>49</v>
      </c>
      <c r="F86" s="9"/>
      <c r="G86" s="23"/>
      <c r="H86" s="35">
        <v>72</v>
      </c>
      <c r="I86" s="9"/>
      <c r="J86" s="20">
        <v>47</v>
      </c>
      <c r="K86" s="15">
        <v>34</v>
      </c>
      <c r="L86" s="15"/>
      <c r="M86" s="20">
        <v>59</v>
      </c>
      <c r="N86" s="15"/>
      <c r="O86" s="33">
        <v>83.5</v>
      </c>
      <c r="P86" s="20">
        <v>49</v>
      </c>
      <c r="Q86" s="15"/>
      <c r="R86" s="15"/>
      <c r="S86" s="15"/>
      <c r="T86" s="15"/>
      <c r="U86" s="15"/>
      <c r="V86" s="20">
        <v>49</v>
      </c>
      <c r="W86" s="24">
        <v>63</v>
      </c>
      <c r="X86" s="16">
        <v>45</v>
      </c>
      <c r="Y86" s="15"/>
      <c r="Z86" s="15"/>
      <c r="AA86" s="15"/>
      <c r="AB86" s="35"/>
      <c r="AC86" s="15"/>
      <c r="AD86" s="35"/>
      <c r="AE86" s="8">
        <f t="shared" si="5"/>
        <v>550.5</v>
      </c>
      <c r="AF86" s="51">
        <v>7</v>
      </c>
      <c r="AG86" s="51"/>
      <c r="AH86" s="51"/>
      <c r="AI86" s="19">
        <f t="shared" si="6"/>
        <v>7</v>
      </c>
      <c r="AJ86" s="25">
        <f t="shared" si="7"/>
        <v>10</v>
      </c>
      <c r="AK86" s="13"/>
    </row>
    <row r="87" spans="1:37" x14ac:dyDescent="0.2">
      <c r="A87" s="10" t="s">
        <v>783</v>
      </c>
      <c r="B87" s="5" t="s">
        <v>904</v>
      </c>
      <c r="C87" s="5" t="s">
        <v>905</v>
      </c>
      <c r="D87" s="5" t="s">
        <v>294</v>
      </c>
      <c r="E87" s="9"/>
      <c r="F87" s="9"/>
      <c r="G87" s="23"/>
      <c r="H87" s="23"/>
      <c r="I87" s="9"/>
      <c r="J87" s="6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35"/>
      <c r="AC87" s="15"/>
      <c r="AD87" s="33">
        <v>30</v>
      </c>
      <c r="AE87" s="8"/>
      <c r="AF87" s="51">
        <v>1</v>
      </c>
      <c r="AG87" s="51"/>
      <c r="AH87" s="51"/>
      <c r="AI87" s="19"/>
      <c r="AJ87" s="25">
        <f t="shared" si="7"/>
        <v>1</v>
      </c>
      <c r="AK87" s="13"/>
    </row>
    <row r="88" spans="1:37" x14ac:dyDescent="0.2">
      <c r="A88" s="10" t="s">
        <v>784</v>
      </c>
      <c r="B88" s="10" t="s">
        <v>153</v>
      </c>
      <c r="C88" s="10" t="s">
        <v>154</v>
      </c>
      <c r="D88" s="10" t="s">
        <v>135</v>
      </c>
      <c r="E88" s="20">
        <v>55</v>
      </c>
      <c r="F88" s="9"/>
      <c r="G88" s="23"/>
      <c r="H88" s="23"/>
      <c r="I88" s="9"/>
      <c r="J88" s="6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35"/>
      <c r="AC88" s="15"/>
      <c r="AD88" s="35"/>
      <c r="AE88" s="8">
        <f t="shared" ref="AE88:AE106" si="8">SUM(E88:AD88)</f>
        <v>55</v>
      </c>
      <c r="AF88" s="51">
        <v>1</v>
      </c>
      <c r="AG88" s="51"/>
      <c r="AH88" s="51"/>
      <c r="AI88" s="19">
        <f t="shared" ref="AI88:AI106" si="9">SUM(AF88:AG88)</f>
        <v>1</v>
      </c>
      <c r="AJ88" s="25">
        <f t="shared" si="7"/>
        <v>1</v>
      </c>
      <c r="AK88" s="13"/>
    </row>
    <row r="89" spans="1:37" x14ac:dyDescent="0.2">
      <c r="A89" s="10" t="s">
        <v>785</v>
      </c>
      <c r="B89" s="10" t="s">
        <v>163</v>
      </c>
      <c r="C89" s="10" t="s">
        <v>164</v>
      </c>
      <c r="D89" s="10" t="s">
        <v>144</v>
      </c>
      <c r="E89" s="20">
        <v>40</v>
      </c>
      <c r="F89" s="9"/>
      <c r="G89" s="24">
        <v>50</v>
      </c>
      <c r="H89" s="35">
        <v>62.5</v>
      </c>
      <c r="I89" s="9"/>
      <c r="J89" s="6"/>
      <c r="K89" s="15"/>
      <c r="L89" s="15"/>
      <c r="M89" s="20">
        <v>57</v>
      </c>
      <c r="N89" s="15"/>
      <c r="O89" s="34">
        <v>74</v>
      </c>
      <c r="P89" s="20">
        <v>45</v>
      </c>
      <c r="Q89" s="34">
        <v>87.5</v>
      </c>
      <c r="R89" s="15"/>
      <c r="S89" s="15"/>
      <c r="T89" s="15">
        <v>46</v>
      </c>
      <c r="U89" s="33">
        <v>91.5</v>
      </c>
      <c r="V89" s="15"/>
      <c r="W89" s="24">
        <v>57</v>
      </c>
      <c r="X89" s="16">
        <v>45</v>
      </c>
      <c r="Y89" s="35">
        <v>70</v>
      </c>
      <c r="Z89" s="15"/>
      <c r="AA89" s="35">
        <v>91.5</v>
      </c>
      <c r="AB89" s="35"/>
      <c r="AC89" s="15"/>
      <c r="AD89" s="34">
        <v>53</v>
      </c>
      <c r="AE89" s="8">
        <f t="shared" si="8"/>
        <v>870</v>
      </c>
      <c r="AF89" s="51">
        <v>6</v>
      </c>
      <c r="AG89" s="51"/>
      <c r="AH89" s="51"/>
      <c r="AI89" s="19">
        <f t="shared" si="9"/>
        <v>6</v>
      </c>
      <c r="AJ89" s="25">
        <f t="shared" si="7"/>
        <v>14</v>
      </c>
      <c r="AK89" s="13"/>
    </row>
    <row r="90" spans="1:37" x14ac:dyDescent="0.2">
      <c r="A90" s="10" t="s">
        <v>786</v>
      </c>
      <c r="B90" s="7" t="s">
        <v>476</v>
      </c>
      <c r="C90" s="7" t="s">
        <v>477</v>
      </c>
      <c r="D90" s="5" t="s">
        <v>280</v>
      </c>
      <c r="E90" s="9"/>
      <c r="F90" s="9"/>
      <c r="G90" s="9"/>
      <c r="H90" s="9"/>
      <c r="I90" s="9"/>
      <c r="J90" s="20">
        <v>49</v>
      </c>
      <c r="K90" s="15"/>
      <c r="L90" s="15"/>
      <c r="M90" s="20">
        <v>49</v>
      </c>
      <c r="N90" s="15"/>
      <c r="O90" s="15"/>
      <c r="P90" s="15"/>
      <c r="Q90" s="15"/>
      <c r="R90" s="15"/>
      <c r="S90" s="15"/>
      <c r="T90" s="15"/>
      <c r="U90" s="15"/>
      <c r="V90" s="15"/>
      <c r="W90" s="24">
        <v>57</v>
      </c>
      <c r="X90" s="15"/>
      <c r="Y90" s="15"/>
      <c r="Z90" s="15"/>
      <c r="AA90" s="15"/>
      <c r="AB90" s="35"/>
      <c r="AC90" s="15"/>
      <c r="AD90" s="33">
        <v>32</v>
      </c>
      <c r="AE90" s="8">
        <f t="shared" si="8"/>
        <v>187</v>
      </c>
      <c r="AF90" s="51">
        <v>4</v>
      </c>
      <c r="AG90" s="51"/>
      <c r="AH90" s="51"/>
      <c r="AI90" s="19">
        <f t="shared" si="9"/>
        <v>4</v>
      </c>
      <c r="AJ90" s="25">
        <f t="shared" si="7"/>
        <v>4</v>
      </c>
      <c r="AK90" s="13"/>
    </row>
    <row r="91" spans="1:37" x14ac:dyDescent="0.2">
      <c r="A91" s="10" t="s">
        <v>787</v>
      </c>
      <c r="B91" s="7" t="s">
        <v>328</v>
      </c>
      <c r="C91" s="7" t="s">
        <v>329</v>
      </c>
      <c r="D91" s="5" t="s">
        <v>200</v>
      </c>
      <c r="E91" s="9"/>
      <c r="F91" s="9"/>
      <c r="G91" s="24">
        <v>74</v>
      </c>
      <c r="H91" s="23"/>
      <c r="I91" s="9"/>
      <c r="J91" s="6"/>
      <c r="K91" s="15"/>
      <c r="L91" s="15"/>
      <c r="M91" s="20">
        <v>86</v>
      </c>
      <c r="N91" s="15"/>
      <c r="O91" s="15"/>
      <c r="P91" s="20">
        <v>122</v>
      </c>
      <c r="Q91" s="33">
        <v>146</v>
      </c>
      <c r="R91" s="15"/>
      <c r="S91" s="15"/>
      <c r="T91" s="15"/>
      <c r="U91" s="15"/>
      <c r="V91" s="15"/>
      <c r="W91" s="15"/>
      <c r="X91" s="16">
        <v>53</v>
      </c>
      <c r="Y91" s="15"/>
      <c r="Z91" s="15"/>
      <c r="AA91" s="15"/>
      <c r="AB91" s="35"/>
      <c r="AC91" s="15"/>
      <c r="AD91" s="35"/>
      <c r="AE91" s="8">
        <f t="shared" si="8"/>
        <v>481</v>
      </c>
      <c r="AF91" s="51">
        <v>4</v>
      </c>
      <c r="AG91" s="51"/>
      <c r="AH91" s="51"/>
      <c r="AI91" s="19">
        <f t="shared" si="9"/>
        <v>4</v>
      </c>
      <c r="AJ91" s="25">
        <f t="shared" si="7"/>
        <v>5</v>
      </c>
      <c r="AK91" s="13"/>
    </row>
    <row r="92" spans="1:37" x14ac:dyDescent="0.2">
      <c r="A92" s="10" t="s">
        <v>788</v>
      </c>
      <c r="B92" s="7" t="s">
        <v>762</v>
      </c>
      <c r="C92" s="7" t="s">
        <v>763</v>
      </c>
      <c r="D92" s="5" t="s">
        <v>106</v>
      </c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20">
        <v>305</v>
      </c>
      <c r="W92" s="24">
        <v>475</v>
      </c>
      <c r="X92" s="15"/>
      <c r="Y92" s="15"/>
      <c r="Z92" s="15"/>
      <c r="AA92" s="15"/>
      <c r="AB92" s="35"/>
      <c r="AC92" s="15"/>
      <c r="AD92" s="35"/>
      <c r="AE92" s="8">
        <f t="shared" si="8"/>
        <v>780</v>
      </c>
      <c r="AF92" s="51">
        <v>2</v>
      </c>
      <c r="AG92" s="51">
        <v>1</v>
      </c>
      <c r="AH92" s="51"/>
      <c r="AI92" s="19">
        <f t="shared" si="9"/>
        <v>3</v>
      </c>
      <c r="AJ92" s="25">
        <f t="shared" si="7"/>
        <v>2</v>
      </c>
      <c r="AK92" s="13"/>
    </row>
    <row r="93" spans="1:37" x14ac:dyDescent="0.2">
      <c r="A93" s="10" t="s">
        <v>789</v>
      </c>
      <c r="B93" s="7" t="s">
        <v>559</v>
      </c>
      <c r="C93" s="7" t="s">
        <v>560</v>
      </c>
      <c r="D93" s="5" t="s">
        <v>280</v>
      </c>
      <c r="E93" s="9"/>
      <c r="F93" s="9"/>
      <c r="G93" s="23"/>
      <c r="H93" s="23"/>
      <c r="I93" s="9"/>
      <c r="J93" s="6"/>
      <c r="K93" s="15"/>
      <c r="L93" s="15"/>
      <c r="M93" s="20">
        <v>80</v>
      </c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35">
        <v>100.5</v>
      </c>
      <c r="Z93" s="15"/>
      <c r="AA93" s="15"/>
      <c r="AB93" s="35"/>
      <c r="AC93" s="15"/>
      <c r="AD93" s="35"/>
      <c r="AE93" s="8">
        <f t="shared" si="8"/>
        <v>180.5</v>
      </c>
      <c r="AF93" s="51">
        <v>1</v>
      </c>
      <c r="AG93" s="51"/>
      <c r="AH93" s="51"/>
      <c r="AI93" s="19">
        <f t="shared" si="9"/>
        <v>1</v>
      </c>
      <c r="AJ93" s="25">
        <f t="shared" si="7"/>
        <v>2</v>
      </c>
      <c r="AK93" s="13"/>
    </row>
    <row r="94" spans="1:37" x14ac:dyDescent="0.2">
      <c r="A94" s="10" t="s">
        <v>858</v>
      </c>
      <c r="B94" s="7" t="s">
        <v>687</v>
      </c>
      <c r="C94" s="7" t="s">
        <v>688</v>
      </c>
      <c r="D94" s="5" t="s">
        <v>124</v>
      </c>
      <c r="E94" s="9"/>
      <c r="F94" s="9"/>
      <c r="G94" s="9"/>
      <c r="H94" s="23"/>
      <c r="I94" s="9"/>
      <c r="J94" s="6"/>
      <c r="K94" s="15"/>
      <c r="L94" s="15"/>
      <c r="M94" s="15"/>
      <c r="N94" s="15"/>
      <c r="O94" s="15"/>
      <c r="P94" s="15"/>
      <c r="Q94" s="15"/>
      <c r="R94" s="15">
        <v>113</v>
      </c>
      <c r="S94" s="16">
        <v>242</v>
      </c>
      <c r="T94" s="16"/>
      <c r="U94" s="16"/>
      <c r="V94" s="15"/>
      <c r="W94" s="15"/>
      <c r="X94" s="15"/>
      <c r="Y94" s="15"/>
      <c r="Z94" s="15"/>
      <c r="AA94" s="15"/>
      <c r="AB94" s="35"/>
      <c r="AC94" s="15"/>
      <c r="AD94" s="35"/>
      <c r="AE94" s="8">
        <f t="shared" si="8"/>
        <v>355</v>
      </c>
      <c r="AF94" s="51">
        <v>0</v>
      </c>
      <c r="AG94" s="51"/>
      <c r="AH94" s="51"/>
      <c r="AI94" s="19">
        <f t="shared" si="9"/>
        <v>0</v>
      </c>
      <c r="AJ94" s="25">
        <f t="shared" si="7"/>
        <v>2</v>
      </c>
      <c r="AK94" s="13"/>
    </row>
    <row r="95" spans="1:37" x14ac:dyDescent="0.2">
      <c r="A95" s="10" t="s">
        <v>859</v>
      </c>
      <c r="B95" s="5" t="s">
        <v>278</v>
      </c>
      <c r="C95" s="5" t="s">
        <v>279</v>
      </c>
      <c r="D95" s="5" t="s">
        <v>280</v>
      </c>
      <c r="E95" s="6"/>
      <c r="F95" s="9">
        <v>52</v>
      </c>
      <c r="G95" s="24">
        <v>72</v>
      </c>
      <c r="H95" s="23"/>
      <c r="I95" s="9"/>
      <c r="J95" s="20">
        <v>135</v>
      </c>
      <c r="K95" s="15"/>
      <c r="L95" s="15"/>
      <c r="M95" s="20">
        <v>129</v>
      </c>
      <c r="N95" s="15"/>
      <c r="O95" s="15"/>
      <c r="P95" s="20">
        <v>170</v>
      </c>
      <c r="Q95" s="15"/>
      <c r="R95" s="15"/>
      <c r="S95" s="15"/>
      <c r="T95" s="15"/>
      <c r="U95" s="15"/>
      <c r="V95" s="15"/>
      <c r="W95" s="24">
        <v>85</v>
      </c>
      <c r="X95" s="15"/>
      <c r="Y95" s="15"/>
      <c r="Z95" s="15"/>
      <c r="AA95" s="15"/>
      <c r="AB95" s="35"/>
      <c r="AC95" s="15"/>
      <c r="AD95" s="33">
        <v>110</v>
      </c>
      <c r="AE95" s="8">
        <f t="shared" si="8"/>
        <v>753</v>
      </c>
      <c r="AF95" s="51">
        <v>6</v>
      </c>
      <c r="AG95" s="51"/>
      <c r="AH95" s="51"/>
      <c r="AI95" s="19">
        <f t="shared" si="9"/>
        <v>6</v>
      </c>
      <c r="AJ95" s="25">
        <f t="shared" si="7"/>
        <v>7</v>
      </c>
      <c r="AK95" s="13"/>
    </row>
    <row r="96" spans="1:37" x14ac:dyDescent="0.2">
      <c r="A96" s="10" t="s">
        <v>860</v>
      </c>
      <c r="B96" s="7" t="s">
        <v>561</v>
      </c>
      <c r="C96" s="7" t="s">
        <v>562</v>
      </c>
      <c r="D96" s="5" t="s">
        <v>167</v>
      </c>
      <c r="E96" s="9"/>
      <c r="F96" s="9"/>
      <c r="G96" s="23"/>
      <c r="H96" s="23"/>
      <c r="I96" s="9"/>
      <c r="J96" s="6"/>
      <c r="K96" s="15"/>
      <c r="L96" s="15"/>
      <c r="M96" s="20">
        <v>69</v>
      </c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35"/>
      <c r="AC96" s="15"/>
      <c r="AD96" s="35"/>
      <c r="AE96" s="8">
        <f t="shared" si="8"/>
        <v>69</v>
      </c>
      <c r="AF96" s="51">
        <v>1</v>
      </c>
      <c r="AG96" s="51"/>
      <c r="AH96" s="51"/>
      <c r="AI96" s="19">
        <f t="shared" si="9"/>
        <v>1</v>
      </c>
      <c r="AJ96" s="25">
        <f t="shared" si="7"/>
        <v>1</v>
      </c>
      <c r="AK96" s="13"/>
    </row>
    <row r="97" spans="1:37" x14ac:dyDescent="0.2">
      <c r="A97" s="10" t="s">
        <v>861</v>
      </c>
      <c r="B97" s="7" t="s">
        <v>312</v>
      </c>
      <c r="C97" s="7" t="s">
        <v>313</v>
      </c>
      <c r="D97" s="5" t="s">
        <v>106</v>
      </c>
      <c r="E97" s="9"/>
      <c r="F97" s="9"/>
      <c r="G97" s="24">
        <v>382</v>
      </c>
      <c r="H97" s="33">
        <v>191</v>
      </c>
      <c r="I97" s="9"/>
      <c r="J97" s="6"/>
      <c r="K97" s="15"/>
      <c r="L97" s="15"/>
      <c r="M97" s="20">
        <v>277</v>
      </c>
      <c r="N97" s="15"/>
      <c r="O97" s="15"/>
      <c r="P97" s="20">
        <v>276</v>
      </c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35"/>
      <c r="AC97" s="15"/>
      <c r="AD97" s="35"/>
      <c r="AE97" s="8">
        <f t="shared" si="8"/>
        <v>1126</v>
      </c>
      <c r="AF97" s="51">
        <v>4</v>
      </c>
      <c r="AG97" s="51"/>
      <c r="AH97" s="51"/>
      <c r="AI97" s="19">
        <f t="shared" si="9"/>
        <v>4</v>
      </c>
      <c r="AJ97" s="25">
        <f t="shared" si="7"/>
        <v>4</v>
      </c>
      <c r="AK97" s="13"/>
    </row>
    <row r="98" spans="1:37" x14ac:dyDescent="0.2">
      <c r="A98" s="10" t="s">
        <v>862</v>
      </c>
      <c r="B98" s="7" t="s">
        <v>181</v>
      </c>
      <c r="C98" s="7" t="s">
        <v>182</v>
      </c>
      <c r="D98" s="5" t="s">
        <v>162</v>
      </c>
      <c r="E98" s="9"/>
      <c r="F98" s="9"/>
      <c r="G98" s="23"/>
      <c r="H98" s="23"/>
      <c r="I98" s="9"/>
      <c r="J98" s="6"/>
      <c r="K98" s="15"/>
      <c r="L98" s="15"/>
      <c r="M98" s="15"/>
      <c r="N98" s="15"/>
      <c r="O98" s="33">
        <v>112</v>
      </c>
      <c r="P98" s="20">
        <v>74</v>
      </c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35"/>
      <c r="AC98" s="15"/>
      <c r="AD98" s="35"/>
      <c r="AE98" s="8">
        <f t="shared" si="8"/>
        <v>186</v>
      </c>
      <c r="AF98" s="51">
        <v>2</v>
      </c>
      <c r="AG98" s="51"/>
      <c r="AH98" s="51"/>
      <c r="AI98" s="19">
        <f t="shared" si="9"/>
        <v>2</v>
      </c>
      <c r="AJ98" s="25">
        <f t="shared" si="7"/>
        <v>2</v>
      </c>
      <c r="AK98" s="13"/>
    </row>
    <row r="99" spans="1:37" x14ac:dyDescent="0.2">
      <c r="A99" s="10" t="s">
        <v>863</v>
      </c>
      <c r="B99" s="7" t="s">
        <v>465</v>
      </c>
      <c r="C99" s="7" t="s">
        <v>466</v>
      </c>
      <c r="D99" s="5" t="s">
        <v>124</v>
      </c>
      <c r="E99" s="9"/>
      <c r="F99" s="9"/>
      <c r="G99" s="9"/>
      <c r="H99" s="9"/>
      <c r="I99" s="9"/>
      <c r="J99" s="20">
        <v>195</v>
      </c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24">
        <v>196.5</v>
      </c>
      <c r="X99" s="16">
        <v>86</v>
      </c>
      <c r="Y99" s="15"/>
      <c r="Z99" s="15"/>
      <c r="AA99" s="15"/>
      <c r="AB99" s="35"/>
      <c r="AC99" s="15"/>
      <c r="AD99" s="33">
        <v>129</v>
      </c>
      <c r="AE99" s="8">
        <f t="shared" si="8"/>
        <v>606.5</v>
      </c>
      <c r="AF99" s="51">
        <v>3</v>
      </c>
      <c r="AG99" s="51"/>
      <c r="AH99" s="51"/>
      <c r="AI99" s="19">
        <f t="shared" si="9"/>
        <v>3</v>
      </c>
      <c r="AJ99" s="25">
        <f t="shared" si="7"/>
        <v>4</v>
      </c>
      <c r="AK99" s="13"/>
    </row>
    <row r="100" spans="1:37" x14ac:dyDescent="0.2">
      <c r="A100" s="10" t="s">
        <v>864</v>
      </c>
      <c r="B100" s="7" t="s">
        <v>471</v>
      </c>
      <c r="C100" s="7" t="s">
        <v>472</v>
      </c>
      <c r="D100" s="5" t="s">
        <v>473</v>
      </c>
      <c r="E100" s="9"/>
      <c r="F100" s="9"/>
      <c r="G100" s="9"/>
      <c r="H100" s="9"/>
      <c r="I100" s="9"/>
      <c r="J100" s="20">
        <v>92</v>
      </c>
      <c r="K100" s="15"/>
      <c r="L100" s="15"/>
      <c r="M100" s="20">
        <v>100</v>
      </c>
      <c r="N100" s="15"/>
      <c r="O100" s="15"/>
      <c r="P100" s="20">
        <v>158</v>
      </c>
      <c r="Q100" s="15"/>
      <c r="R100" s="15"/>
      <c r="S100" s="15"/>
      <c r="T100" s="15"/>
      <c r="U100" s="15"/>
      <c r="V100" s="15"/>
      <c r="W100" s="24">
        <v>89</v>
      </c>
      <c r="X100" s="15"/>
      <c r="Y100" s="15"/>
      <c r="Z100" s="15"/>
      <c r="AA100" s="15"/>
      <c r="AB100" s="35"/>
      <c r="AC100" s="15"/>
      <c r="AD100" s="33">
        <v>81.5</v>
      </c>
      <c r="AE100" s="8">
        <f t="shared" si="8"/>
        <v>520.5</v>
      </c>
      <c r="AF100" s="51">
        <v>5</v>
      </c>
      <c r="AG100" s="51"/>
      <c r="AH100" s="51"/>
      <c r="AI100" s="19">
        <f t="shared" si="9"/>
        <v>5</v>
      </c>
      <c r="AJ100" s="25">
        <f t="shared" ref="AJ100:AJ106" si="10">COUNTA(E100:AD100)</f>
        <v>5</v>
      </c>
      <c r="AK100" s="13"/>
    </row>
    <row r="101" spans="1:37" x14ac:dyDescent="0.2">
      <c r="A101" s="10" t="s">
        <v>878</v>
      </c>
      <c r="B101" s="10" t="s">
        <v>127</v>
      </c>
      <c r="C101" s="10" t="s">
        <v>128</v>
      </c>
      <c r="D101" s="10" t="s">
        <v>129</v>
      </c>
      <c r="E101" s="20">
        <v>98</v>
      </c>
      <c r="F101" s="9"/>
      <c r="G101" s="23"/>
      <c r="H101" s="23"/>
      <c r="I101" s="9"/>
      <c r="J101" s="20">
        <v>86</v>
      </c>
      <c r="K101" s="15"/>
      <c r="L101" s="15"/>
      <c r="M101" s="15"/>
      <c r="N101" s="33">
        <v>91.5</v>
      </c>
      <c r="O101" s="15"/>
      <c r="P101" s="15"/>
      <c r="Q101" s="15"/>
      <c r="R101" s="15">
        <v>33</v>
      </c>
      <c r="S101" s="15"/>
      <c r="T101" s="15"/>
      <c r="U101" s="15"/>
      <c r="V101" s="20">
        <v>103</v>
      </c>
      <c r="W101" s="15"/>
      <c r="X101" s="15"/>
      <c r="Y101" s="15"/>
      <c r="Z101" s="15"/>
      <c r="AA101" s="35">
        <v>118</v>
      </c>
      <c r="AB101" s="35"/>
      <c r="AC101" s="15"/>
      <c r="AD101" s="35"/>
      <c r="AE101" s="8">
        <f t="shared" si="8"/>
        <v>529.5</v>
      </c>
      <c r="AF101" s="51">
        <v>4</v>
      </c>
      <c r="AG101" s="51"/>
      <c r="AH101" s="51"/>
      <c r="AI101" s="19">
        <f t="shared" si="9"/>
        <v>4</v>
      </c>
      <c r="AJ101" s="25">
        <f t="shared" si="10"/>
        <v>6</v>
      </c>
      <c r="AK101" s="13"/>
    </row>
    <row r="102" spans="1:37" x14ac:dyDescent="0.2">
      <c r="A102" s="10" t="s">
        <v>906</v>
      </c>
      <c r="B102" s="7" t="s">
        <v>332</v>
      </c>
      <c r="C102" s="7" t="s">
        <v>333</v>
      </c>
      <c r="D102" s="5" t="s">
        <v>106</v>
      </c>
      <c r="E102" s="9"/>
      <c r="F102" s="9"/>
      <c r="G102" s="24">
        <v>66</v>
      </c>
      <c r="H102" s="23"/>
      <c r="I102" s="9"/>
      <c r="J102" s="20">
        <v>82</v>
      </c>
      <c r="K102" s="15"/>
      <c r="L102" s="15"/>
      <c r="M102" s="20">
        <v>177</v>
      </c>
      <c r="N102" s="15"/>
      <c r="O102" s="15"/>
      <c r="P102" s="15"/>
      <c r="Q102" s="15"/>
      <c r="R102" s="15"/>
      <c r="S102" s="15"/>
      <c r="T102" s="15"/>
      <c r="U102" s="15"/>
      <c r="V102" s="20">
        <v>84</v>
      </c>
      <c r="W102" s="24">
        <v>93</v>
      </c>
      <c r="X102" s="15"/>
      <c r="Y102" s="15"/>
      <c r="Z102" s="15"/>
      <c r="AA102" s="15"/>
      <c r="AB102" s="35"/>
      <c r="AC102" s="15"/>
      <c r="AD102" s="35"/>
      <c r="AE102" s="8">
        <f t="shared" si="8"/>
        <v>502</v>
      </c>
      <c r="AF102" s="51">
        <v>5</v>
      </c>
      <c r="AG102" s="51"/>
      <c r="AH102" s="51"/>
      <c r="AI102" s="19">
        <f t="shared" si="9"/>
        <v>5</v>
      </c>
      <c r="AJ102" s="25">
        <f t="shared" si="10"/>
        <v>5</v>
      </c>
      <c r="AK102" s="13"/>
    </row>
    <row r="103" spans="1:37" x14ac:dyDescent="0.2">
      <c r="A103" s="10" t="s">
        <v>907</v>
      </c>
      <c r="B103" s="7" t="s">
        <v>314</v>
      </c>
      <c r="C103" s="7" t="s">
        <v>315</v>
      </c>
      <c r="D103" s="5" t="s">
        <v>106</v>
      </c>
      <c r="E103" s="9"/>
      <c r="F103" s="9"/>
      <c r="G103" s="24">
        <v>310</v>
      </c>
      <c r="H103" s="23"/>
      <c r="I103" s="9"/>
      <c r="J103" s="6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24">
        <v>294</v>
      </c>
      <c r="X103" s="16">
        <v>133</v>
      </c>
      <c r="Y103" s="15"/>
      <c r="Z103" s="15"/>
      <c r="AA103" s="15"/>
      <c r="AB103" s="35"/>
      <c r="AC103" s="15"/>
      <c r="AD103" s="35"/>
      <c r="AE103" s="8">
        <f t="shared" si="8"/>
        <v>737</v>
      </c>
      <c r="AF103" s="51">
        <v>2</v>
      </c>
      <c r="AG103" s="51">
        <v>1</v>
      </c>
      <c r="AH103" s="51"/>
      <c r="AI103" s="19">
        <f t="shared" si="9"/>
        <v>3</v>
      </c>
      <c r="AJ103" s="25">
        <f t="shared" si="10"/>
        <v>3</v>
      </c>
      <c r="AK103" s="13"/>
    </row>
    <row r="104" spans="1:37" x14ac:dyDescent="0.2">
      <c r="A104" s="10" t="s">
        <v>908</v>
      </c>
      <c r="B104" s="10" t="s">
        <v>136</v>
      </c>
      <c r="C104" s="10" t="s">
        <v>137</v>
      </c>
      <c r="D104" s="10" t="s">
        <v>138</v>
      </c>
      <c r="E104" s="20">
        <v>67</v>
      </c>
      <c r="F104" s="9"/>
      <c r="G104" s="24">
        <v>50</v>
      </c>
      <c r="H104" s="23"/>
      <c r="I104" s="9"/>
      <c r="J104" s="20">
        <v>80</v>
      </c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24">
        <v>69</v>
      </c>
      <c r="X104" s="15"/>
      <c r="Y104" s="35">
        <v>159</v>
      </c>
      <c r="Z104" s="15"/>
      <c r="AA104" s="15"/>
      <c r="AB104" s="35"/>
      <c r="AC104" s="15"/>
      <c r="AD104" s="33">
        <v>98.5</v>
      </c>
      <c r="AE104" s="8">
        <f t="shared" si="8"/>
        <v>523.5</v>
      </c>
      <c r="AF104" s="51">
        <v>5</v>
      </c>
      <c r="AG104" s="51">
        <v>1</v>
      </c>
      <c r="AH104" s="51"/>
      <c r="AI104" s="19">
        <f t="shared" si="9"/>
        <v>6</v>
      </c>
      <c r="AJ104" s="25">
        <f t="shared" si="10"/>
        <v>6</v>
      </c>
      <c r="AK104" s="13"/>
    </row>
    <row r="105" spans="1:37" x14ac:dyDescent="0.2">
      <c r="A105" s="10" t="s">
        <v>909</v>
      </c>
      <c r="B105" s="7" t="s">
        <v>565</v>
      </c>
      <c r="C105" s="7" t="s">
        <v>566</v>
      </c>
      <c r="D105" s="5" t="s">
        <v>135</v>
      </c>
      <c r="E105" s="9"/>
      <c r="F105" s="9"/>
      <c r="G105" s="23"/>
      <c r="H105" s="23"/>
      <c r="I105" s="9"/>
      <c r="J105" s="6"/>
      <c r="K105" s="15"/>
      <c r="L105" s="15"/>
      <c r="M105" s="20">
        <v>47</v>
      </c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35"/>
      <c r="AC105" s="15"/>
      <c r="AD105" s="35"/>
      <c r="AE105" s="8">
        <f t="shared" si="8"/>
        <v>47</v>
      </c>
      <c r="AF105" s="51">
        <v>1</v>
      </c>
      <c r="AG105" s="51"/>
      <c r="AH105" s="51"/>
      <c r="AI105" s="19">
        <f t="shared" si="9"/>
        <v>1</v>
      </c>
      <c r="AJ105" s="25">
        <f t="shared" si="10"/>
        <v>1</v>
      </c>
      <c r="AK105" s="13"/>
    </row>
    <row r="106" spans="1:37" x14ac:dyDescent="0.2">
      <c r="A106" s="10" t="s">
        <v>910</v>
      </c>
      <c r="B106" s="7" t="s">
        <v>478</v>
      </c>
      <c r="C106" s="7" t="s">
        <v>479</v>
      </c>
      <c r="D106" s="5" t="s">
        <v>280</v>
      </c>
      <c r="E106" s="9"/>
      <c r="F106" s="9"/>
      <c r="G106" s="9"/>
      <c r="H106" s="9"/>
      <c r="I106" s="9"/>
      <c r="J106" s="20">
        <v>49</v>
      </c>
      <c r="K106" s="15"/>
      <c r="L106" s="15"/>
      <c r="M106" s="20">
        <v>55</v>
      </c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35"/>
      <c r="AC106" s="15"/>
      <c r="AD106" s="35"/>
      <c r="AE106" s="8">
        <f t="shared" si="8"/>
        <v>104</v>
      </c>
      <c r="AF106" s="51">
        <v>2</v>
      </c>
      <c r="AG106" s="51"/>
      <c r="AH106" s="51"/>
      <c r="AI106" s="19">
        <f t="shared" si="9"/>
        <v>2</v>
      </c>
      <c r="AJ106" s="25">
        <f t="shared" si="10"/>
        <v>2</v>
      </c>
      <c r="AK106" s="13"/>
    </row>
    <row r="107" spans="1:37" x14ac:dyDescent="0.2">
      <c r="A107" s="11"/>
      <c r="B107" s="11"/>
      <c r="C107" s="11"/>
      <c r="D107" s="11"/>
      <c r="E107" s="11"/>
      <c r="F107" s="2"/>
      <c r="G107" s="27"/>
      <c r="H107" s="27"/>
      <c r="I107" s="2"/>
      <c r="J107" s="43"/>
    </row>
    <row r="108" spans="1:37" x14ac:dyDescent="0.2">
      <c r="A108" s="12"/>
      <c r="B108" s="2"/>
      <c r="C108" s="2"/>
      <c r="D108" s="2"/>
      <c r="E108" s="2"/>
      <c r="F108" s="2"/>
      <c r="G108" s="27"/>
      <c r="H108" s="27"/>
      <c r="I108" s="2"/>
      <c r="J108" s="43"/>
      <c r="AE108" s="2"/>
      <c r="AF108" s="2"/>
      <c r="AG108" s="2"/>
      <c r="AH108" s="2"/>
    </row>
    <row r="109" spans="1:37" x14ac:dyDescent="0.2">
      <c r="A109" s="4"/>
    </row>
  </sheetData>
  <sortState xmlns:xlrd2="http://schemas.microsoft.com/office/spreadsheetml/2017/richdata2" ref="B4:AJ106">
    <sortCondition ref="B4:B106"/>
  </sortState>
  <mergeCells count="10">
    <mergeCell ref="AJ2:AJ3"/>
    <mergeCell ref="A2:A3"/>
    <mergeCell ref="B2:B3"/>
    <mergeCell ref="C2:C3"/>
    <mergeCell ref="D2:D3"/>
    <mergeCell ref="AE2:AE3"/>
    <mergeCell ref="AI2:AI3"/>
    <mergeCell ref="AF2:AF3"/>
    <mergeCell ref="AG2:AG3"/>
    <mergeCell ref="AH2:AH3"/>
  </mergeCells>
  <phoneticPr fontId="8" type="noConversion"/>
  <conditionalFormatting sqref="AI4:AI106">
    <cfRule type="cellIs" dxfId="13" priority="1" operator="lessThan">
      <formula>4</formula>
    </cfRule>
    <cfRule type="cellIs" dxfId="12" priority="2" operator="greaterThan">
      <formula>3</formula>
    </cfRule>
  </conditionalFormatting>
  <pageMargins left="0.7" right="0.7" top="0.75" bottom="0.75" header="0.3" footer="0.3"/>
  <pageSetup paperSize="9" scale="37" fitToHeight="10" orientation="landscape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35A3-E537-7D41-AD1A-FD080CA8C499}">
  <sheetPr>
    <tabColor theme="9"/>
    <pageSetUpPr fitToPage="1"/>
  </sheetPr>
  <dimension ref="A1:Z41"/>
  <sheetViews>
    <sheetView topLeftCell="A2" zoomScale="80" zoomScaleNormal="80" workbookViewId="0">
      <selection activeCell="A8" sqref="A8:XFD8"/>
    </sheetView>
  </sheetViews>
  <sheetFormatPr baseColWidth="10" defaultRowHeight="16" x14ac:dyDescent="0.2"/>
  <cols>
    <col min="1" max="1" width="4.1640625" bestFit="1" customWidth="1"/>
    <col min="2" max="2" width="23.6640625" bestFit="1" customWidth="1"/>
    <col min="3" max="3" width="20.1640625" bestFit="1" customWidth="1"/>
    <col min="4" max="4" width="32.83203125" bestFit="1" customWidth="1"/>
    <col min="5" max="5" width="6.5" customWidth="1"/>
    <col min="6" max="6" width="6.5" style="28" customWidth="1"/>
    <col min="7" max="7" width="6.5" style="36" customWidth="1"/>
    <col min="8" max="18" width="6.5" style="45" customWidth="1"/>
    <col min="19" max="20" width="6.5" style="36" customWidth="1"/>
    <col min="21" max="21" width="9.33203125" customWidth="1"/>
    <col min="22" max="24" width="6.33203125" customWidth="1"/>
    <col min="25" max="25" width="6.33203125" bestFit="1" customWidth="1"/>
    <col min="26" max="26" width="6" customWidth="1"/>
  </cols>
  <sheetData>
    <row r="1" spans="1:26" x14ac:dyDescent="0.2">
      <c r="A1" s="17" t="s">
        <v>264</v>
      </c>
    </row>
    <row r="2" spans="1:26" x14ac:dyDescent="0.2">
      <c r="A2" s="73" t="s">
        <v>0</v>
      </c>
      <c r="B2" s="73" t="s">
        <v>1</v>
      </c>
      <c r="C2" s="73" t="s">
        <v>2</v>
      </c>
      <c r="D2" s="73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8" t="s">
        <v>660</v>
      </c>
      <c r="J2" s="38" t="s">
        <v>585</v>
      </c>
      <c r="K2" s="41" t="s">
        <v>593</v>
      </c>
      <c r="L2" s="39" t="s">
        <v>685</v>
      </c>
      <c r="M2" s="41" t="s">
        <v>718</v>
      </c>
      <c r="N2" s="38" t="s">
        <v>753</v>
      </c>
      <c r="O2" s="40" t="s">
        <v>754</v>
      </c>
      <c r="P2" s="38" t="s">
        <v>824</v>
      </c>
      <c r="Q2" s="41" t="s">
        <v>842</v>
      </c>
      <c r="R2" s="41" t="s">
        <v>842</v>
      </c>
      <c r="S2" s="41" t="s">
        <v>897</v>
      </c>
      <c r="T2" s="41" t="s">
        <v>896</v>
      </c>
      <c r="U2" s="74" t="s">
        <v>92</v>
      </c>
      <c r="V2" s="80" t="s">
        <v>889</v>
      </c>
      <c r="W2" s="80" t="s">
        <v>890</v>
      </c>
      <c r="X2" s="81" t="s">
        <v>891</v>
      </c>
      <c r="Y2" s="75" t="s">
        <v>286</v>
      </c>
      <c r="Z2" s="72" t="s">
        <v>311</v>
      </c>
    </row>
    <row r="3" spans="1:26" ht="150" customHeight="1" x14ac:dyDescent="0.2">
      <c r="A3" s="73"/>
      <c r="B3" s="73"/>
      <c r="C3" s="73"/>
      <c r="D3" s="73"/>
      <c r="E3" s="18" t="s">
        <v>91</v>
      </c>
      <c r="F3" s="22" t="s">
        <v>287</v>
      </c>
      <c r="G3" s="32" t="s">
        <v>407</v>
      </c>
      <c r="H3" s="18" t="s">
        <v>448</v>
      </c>
      <c r="I3" s="18" t="s">
        <v>551</v>
      </c>
      <c r="J3" s="18" t="s">
        <v>586</v>
      </c>
      <c r="K3" s="32" t="s">
        <v>594</v>
      </c>
      <c r="L3" s="21" t="s">
        <v>684</v>
      </c>
      <c r="M3" s="32" t="s">
        <v>712</v>
      </c>
      <c r="N3" s="18" t="s">
        <v>752</v>
      </c>
      <c r="O3" s="22" t="s">
        <v>755</v>
      </c>
      <c r="P3" s="18" t="s">
        <v>823</v>
      </c>
      <c r="Q3" s="32" t="s">
        <v>839</v>
      </c>
      <c r="R3" s="32" t="s">
        <v>840</v>
      </c>
      <c r="S3" s="32" t="s">
        <v>894</v>
      </c>
      <c r="T3" s="32" t="s">
        <v>895</v>
      </c>
      <c r="U3" s="74"/>
      <c r="V3" s="80"/>
      <c r="W3" s="80"/>
      <c r="X3" s="81"/>
      <c r="Y3" s="75"/>
      <c r="Z3" s="72"/>
    </row>
    <row r="4" spans="1:26" x14ac:dyDescent="0.2">
      <c r="A4" s="14" t="s">
        <v>48</v>
      </c>
      <c r="B4" s="7" t="s">
        <v>740</v>
      </c>
      <c r="C4" s="7" t="s">
        <v>741</v>
      </c>
      <c r="D4" s="5" t="s">
        <v>393</v>
      </c>
      <c r="E4" s="5"/>
      <c r="F4" s="35"/>
      <c r="G4" s="35"/>
      <c r="H4" s="16"/>
      <c r="I4" s="16"/>
      <c r="J4" s="16"/>
      <c r="K4" s="34"/>
      <c r="L4" s="34"/>
      <c r="M4" s="33">
        <v>87.5</v>
      </c>
      <c r="N4" s="16"/>
      <c r="O4" s="16"/>
      <c r="P4" s="16"/>
      <c r="Q4" s="16"/>
      <c r="R4" s="16"/>
      <c r="S4" s="35"/>
      <c r="T4" s="35"/>
      <c r="U4" s="8">
        <f t="shared" ref="U4:U38" si="0">SUM(E4:T4)</f>
        <v>87.5</v>
      </c>
      <c r="V4" s="51">
        <v>1</v>
      </c>
      <c r="W4" s="51"/>
      <c r="X4" s="51"/>
      <c r="Y4" s="44">
        <f t="shared" ref="Y4:Y32" si="1">SUM(V4:W4)</f>
        <v>1</v>
      </c>
      <c r="Z4" s="25">
        <f t="shared" ref="Z4:Z38" si="2">COUNTA(E4:T4)</f>
        <v>1</v>
      </c>
    </row>
    <row r="5" spans="1:26" x14ac:dyDescent="0.2">
      <c r="A5" s="14" t="s">
        <v>51</v>
      </c>
      <c r="B5" s="5" t="s">
        <v>916</v>
      </c>
      <c r="C5" s="5" t="s">
        <v>172</v>
      </c>
      <c r="D5" s="5" t="s">
        <v>917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3">
        <v>174</v>
      </c>
      <c r="U5" s="8">
        <f t="shared" si="0"/>
        <v>174</v>
      </c>
      <c r="V5" s="51">
        <v>1</v>
      </c>
      <c r="W5" s="51"/>
      <c r="X5" s="61" t="s">
        <v>936</v>
      </c>
      <c r="Y5" s="44">
        <f t="shared" si="1"/>
        <v>1</v>
      </c>
      <c r="Z5" s="25">
        <f t="shared" si="2"/>
        <v>1</v>
      </c>
    </row>
    <row r="6" spans="1:26" x14ac:dyDescent="0.2">
      <c r="A6" s="14" t="s">
        <v>54</v>
      </c>
      <c r="B6" s="7" t="s">
        <v>790</v>
      </c>
      <c r="C6" s="7" t="s">
        <v>791</v>
      </c>
      <c r="D6" s="5" t="s">
        <v>848</v>
      </c>
      <c r="E6" s="16"/>
      <c r="F6" s="16"/>
      <c r="G6" s="16"/>
      <c r="H6" s="16"/>
      <c r="I6" s="16"/>
      <c r="J6" s="16"/>
      <c r="K6" s="16"/>
      <c r="L6" s="16"/>
      <c r="M6" s="16"/>
      <c r="N6" s="20">
        <v>124</v>
      </c>
      <c r="O6" s="16"/>
      <c r="P6" s="16"/>
      <c r="Q6" s="33">
        <v>140</v>
      </c>
      <c r="R6" s="16"/>
      <c r="S6" s="35"/>
      <c r="T6" s="35"/>
      <c r="U6" s="8">
        <f t="shared" si="0"/>
        <v>264</v>
      </c>
      <c r="V6" s="51">
        <v>2</v>
      </c>
      <c r="W6" s="51"/>
      <c r="X6" s="51"/>
      <c r="Y6" s="44">
        <f t="shared" si="1"/>
        <v>2</v>
      </c>
      <c r="Z6" s="25">
        <f t="shared" si="2"/>
        <v>2</v>
      </c>
    </row>
    <row r="7" spans="1:26" x14ac:dyDescent="0.2">
      <c r="A7" s="14" t="s">
        <v>57</v>
      </c>
      <c r="B7" s="14" t="s">
        <v>176</v>
      </c>
      <c r="C7" s="14" t="s">
        <v>177</v>
      </c>
      <c r="D7" s="14" t="s">
        <v>178</v>
      </c>
      <c r="E7" s="20">
        <v>100</v>
      </c>
      <c r="F7" s="24">
        <v>156</v>
      </c>
      <c r="G7" s="35"/>
      <c r="H7" s="20">
        <v>100</v>
      </c>
      <c r="I7" s="16"/>
      <c r="J7" s="16"/>
      <c r="K7" s="16"/>
      <c r="L7" s="9">
        <v>42</v>
      </c>
      <c r="M7" s="16"/>
      <c r="N7" s="16"/>
      <c r="O7" s="16"/>
      <c r="P7" s="16"/>
      <c r="Q7" s="16"/>
      <c r="R7" s="16"/>
      <c r="S7" s="35"/>
      <c r="T7" s="35"/>
      <c r="U7" s="8">
        <f t="shared" si="0"/>
        <v>398</v>
      </c>
      <c r="V7" s="51">
        <v>3</v>
      </c>
      <c r="W7" s="51"/>
      <c r="X7" s="51"/>
      <c r="Y7" s="44">
        <f t="shared" si="1"/>
        <v>3</v>
      </c>
      <c r="Z7" s="25">
        <f t="shared" si="2"/>
        <v>4</v>
      </c>
    </row>
    <row r="8" spans="1:26" x14ac:dyDescent="0.2">
      <c r="A8" s="14" t="s">
        <v>60</v>
      </c>
      <c r="B8" s="7" t="s">
        <v>493</v>
      </c>
      <c r="C8" s="7" t="s">
        <v>494</v>
      </c>
      <c r="D8" s="14" t="s">
        <v>219</v>
      </c>
      <c r="E8" s="35"/>
      <c r="F8" s="29">
        <v>124.5</v>
      </c>
      <c r="G8" s="35"/>
      <c r="H8" s="20">
        <v>124</v>
      </c>
      <c r="I8" s="20">
        <v>145</v>
      </c>
      <c r="J8" s="16"/>
      <c r="K8" s="16"/>
      <c r="L8" s="9">
        <v>76</v>
      </c>
      <c r="M8" s="16"/>
      <c r="N8" s="16"/>
      <c r="O8" s="16"/>
      <c r="P8" s="16"/>
      <c r="Q8" s="16"/>
      <c r="R8" s="16"/>
      <c r="S8" s="35"/>
      <c r="T8" s="35">
        <v>110</v>
      </c>
      <c r="U8" s="8">
        <f t="shared" si="0"/>
        <v>579.5</v>
      </c>
      <c r="V8" s="51">
        <v>2</v>
      </c>
      <c r="W8" s="51"/>
      <c r="X8" s="61" t="s">
        <v>936</v>
      </c>
      <c r="Y8" s="44">
        <f t="shared" si="1"/>
        <v>2</v>
      </c>
      <c r="Z8" s="25">
        <f t="shared" si="2"/>
        <v>5</v>
      </c>
    </row>
    <row r="9" spans="1:26" x14ac:dyDescent="0.2">
      <c r="A9" s="14" t="s">
        <v>63</v>
      </c>
      <c r="B9" s="5" t="s">
        <v>724</v>
      </c>
      <c r="C9" s="5" t="s">
        <v>725</v>
      </c>
      <c r="D9" s="5" t="s">
        <v>31</v>
      </c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3">
        <v>97</v>
      </c>
      <c r="T9" s="35"/>
      <c r="U9" s="8">
        <f t="shared" si="0"/>
        <v>97</v>
      </c>
      <c r="V9" s="51">
        <v>1</v>
      </c>
      <c r="W9" s="51"/>
      <c r="X9" s="51"/>
      <c r="Y9" s="44">
        <f t="shared" si="1"/>
        <v>1</v>
      </c>
      <c r="Z9" s="25">
        <f t="shared" si="2"/>
        <v>1</v>
      </c>
    </row>
    <row r="10" spans="1:26" x14ac:dyDescent="0.2">
      <c r="A10" s="14" t="s">
        <v>66</v>
      </c>
      <c r="B10" s="5" t="s">
        <v>616</v>
      </c>
      <c r="C10" s="5" t="s">
        <v>199</v>
      </c>
      <c r="D10" s="5" t="s">
        <v>12</v>
      </c>
      <c r="E10" s="5"/>
      <c r="F10" s="35"/>
      <c r="G10" s="35"/>
      <c r="H10" s="16"/>
      <c r="I10" s="16"/>
      <c r="J10" s="16"/>
      <c r="K10" s="34">
        <v>172</v>
      </c>
      <c r="L10" s="34"/>
      <c r="M10" s="34"/>
      <c r="N10" s="34"/>
      <c r="O10" s="34"/>
      <c r="P10" s="16"/>
      <c r="Q10" s="16"/>
      <c r="R10" s="16"/>
      <c r="S10" s="35"/>
      <c r="T10" s="35"/>
      <c r="U10" s="8">
        <f t="shared" si="0"/>
        <v>172</v>
      </c>
      <c r="V10" s="51">
        <v>0</v>
      </c>
      <c r="W10" s="51"/>
      <c r="X10" s="51"/>
      <c r="Y10" s="44">
        <f t="shared" si="1"/>
        <v>0</v>
      </c>
      <c r="Z10" s="25">
        <f t="shared" si="2"/>
        <v>1</v>
      </c>
    </row>
    <row r="11" spans="1:26" x14ac:dyDescent="0.2">
      <c r="A11" s="14" t="s">
        <v>69</v>
      </c>
      <c r="B11" s="5" t="s">
        <v>617</v>
      </c>
      <c r="C11" s="5" t="s">
        <v>618</v>
      </c>
      <c r="D11" s="5" t="s">
        <v>200</v>
      </c>
      <c r="E11" s="5"/>
      <c r="F11" s="35"/>
      <c r="G11" s="35"/>
      <c r="H11" s="16"/>
      <c r="I11" s="16"/>
      <c r="J11" s="16"/>
      <c r="K11" s="33">
        <v>140</v>
      </c>
      <c r="L11" s="34"/>
      <c r="M11" s="34"/>
      <c r="N11" s="34"/>
      <c r="O11" s="34"/>
      <c r="P11" s="16"/>
      <c r="Q11" s="16"/>
      <c r="R11" s="16"/>
      <c r="S11" s="35"/>
      <c r="T11" s="35"/>
      <c r="U11" s="8">
        <f t="shared" si="0"/>
        <v>140</v>
      </c>
      <c r="V11" s="51">
        <v>1</v>
      </c>
      <c r="W11" s="51"/>
      <c r="X11" s="51"/>
      <c r="Y11" s="44">
        <f t="shared" si="1"/>
        <v>1</v>
      </c>
      <c r="Z11" s="25">
        <f t="shared" si="2"/>
        <v>1</v>
      </c>
    </row>
    <row r="12" spans="1:26" x14ac:dyDescent="0.2">
      <c r="A12" s="14" t="s">
        <v>72</v>
      </c>
      <c r="B12" s="7" t="s">
        <v>372</v>
      </c>
      <c r="C12" s="7" t="s">
        <v>373</v>
      </c>
      <c r="D12" s="5" t="s">
        <v>374</v>
      </c>
      <c r="E12" s="16"/>
      <c r="F12" s="29"/>
      <c r="G12" s="33">
        <v>148</v>
      </c>
      <c r="H12" s="16"/>
      <c r="I12" s="16"/>
      <c r="J12" s="16"/>
      <c r="K12" s="16"/>
      <c r="L12" s="34"/>
      <c r="M12" s="34"/>
      <c r="N12" s="34"/>
      <c r="O12" s="34"/>
      <c r="P12" s="16"/>
      <c r="Q12" s="16"/>
      <c r="R12" s="16"/>
      <c r="S12" s="35"/>
      <c r="T12" s="35"/>
      <c r="U12" s="8">
        <f t="shared" si="0"/>
        <v>148</v>
      </c>
      <c r="V12" s="51">
        <v>1</v>
      </c>
      <c r="W12" s="51"/>
      <c r="X12" s="51"/>
      <c r="Y12" s="44">
        <f t="shared" si="1"/>
        <v>1</v>
      </c>
      <c r="Z12" s="25">
        <f t="shared" si="2"/>
        <v>1</v>
      </c>
    </row>
    <row r="13" spans="1:26" x14ac:dyDescent="0.2">
      <c r="A13" s="14" t="s">
        <v>75</v>
      </c>
      <c r="B13" s="14" t="s">
        <v>16</v>
      </c>
      <c r="C13" s="14" t="s">
        <v>17</v>
      </c>
      <c r="D13" s="14" t="s">
        <v>18</v>
      </c>
      <c r="E13" s="20">
        <v>200</v>
      </c>
      <c r="F13" s="24">
        <v>343</v>
      </c>
      <c r="G13" s="35"/>
      <c r="H13" s="16"/>
      <c r="I13" s="20">
        <v>251</v>
      </c>
      <c r="J13" s="16"/>
      <c r="K13" s="16"/>
      <c r="L13" s="16"/>
      <c r="M13" s="16"/>
      <c r="N13" s="16"/>
      <c r="O13" s="24">
        <v>341</v>
      </c>
      <c r="P13" s="16"/>
      <c r="Q13" s="16"/>
      <c r="R13" s="16"/>
      <c r="S13" s="35"/>
      <c r="T13" s="35"/>
      <c r="U13" s="8">
        <f t="shared" si="0"/>
        <v>1135</v>
      </c>
      <c r="V13" s="51">
        <v>4</v>
      </c>
      <c r="W13" s="51">
        <v>1</v>
      </c>
      <c r="X13" s="51"/>
      <c r="Y13" s="44">
        <f t="shared" si="1"/>
        <v>5</v>
      </c>
      <c r="Z13" s="25">
        <f t="shared" si="2"/>
        <v>4</v>
      </c>
    </row>
    <row r="14" spans="1:26" x14ac:dyDescent="0.2">
      <c r="A14" s="14" t="s">
        <v>78</v>
      </c>
      <c r="B14" s="7" t="s">
        <v>82</v>
      </c>
      <c r="C14" s="7" t="s">
        <v>83</v>
      </c>
      <c r="D14" s="5" t="s">
        <v>31</v>
      </c>
      <c r="E14" s="5"/>
      <c r="F14" s="35"/>
      <c r="G14" s="35"/>
      <c r="H14" s="16"/>
      <c r="I14" s="16"/>
      <c r="J14" s="16"/>
      <c r="K14" s="34"/>
      <c r="L14" s="9">
        <v>54</v>
      </c>
      <c r="M14" s="34"/>
      <c r="N14" s="34"/>
      <c r="O14" s="34"/>
      <c r="P14" s="16"/>
      <c r="Q14" s="16"/>
      <c r="R14" s="16"/>
      <c r="S14" s="33">
        <v>178</v>
      </c>
      <c r="T14" s="35"/>
      <c r="U14" s="8">
        <f t="shared" si="0"/>
        <v>232</v>
      </c>
      <c r="V14" s="51">
        <v>1</v>
      </c>
      <c r="W14" s="51"/>
      <c r="X14" s="51"/>
      <c r="Y14" s="44">
        <f t="shared" si="1"/>
        <v>1</v>
      </c>
      <c r="Z14" s="25">
        <f t="shared" si="2"/>
        <v>2</v>
      </c>
    </row>
    <row r="15" spans="1:26" x14ac:dyDescent="0.2">
      <c r="A15" s="14" t="s">
        <v>81</v>
      </c>
      <c r="B15" s="5" t="s">
        <v>914</v>
      </c>
      <c r="C15" s="5" t="s">
        <v>915</v>
      </c>
      <c r="D15" s="5" t="s">
        <v>31</v>
      </c>
      <c r="E15" s="16"/>
      <c r="F15" s="16"/>
      <c r="G15" s="16"/>
      <c r="H15" s="16"/>
      <c r="I15" s="16"/>
      <c r="J15" s="16"/>
      <c r="K15" s="16"/>
      <c r="L15" s="9"/>
      <c r="M15" s="16"/>
      <c r="N15" s="16"/>
      <c r="O15" s="16"/>
      <c r="P15" s="16"/>
      <c r="Q15" s="16"/>
      <c r="R15" s="16"/>
      <c r="S15" s="33">
        <v>87.5</v>
      </c>
      <c r="T15" s="35"/>
      <c r="U15" s="8">
        <f t="shared" si="0"/>
        <v>87.5</v>
      </c>
      <c r="V15" s="51">
        <v>1</v>
      </c>
      <c r="W15" s="51"/>
      <c r="X15" s="51"/>
      <c r="Y15" s="44">
        <f t="shared" si="1"/>
        <v>1</v>
      </c>
      <c r="Z15" s="25">
        <f t="shared" si="2"/>
        <v>1</v>
      </c>
    </row>
    <row r="16" spans="1:26" x14ac:dyDescent="0.2">
      <c r="A16" s="14" t="s">
        <v>84</v>
      </c>
      <c r="B16" s="5" t="s">
        <v>911</v>
      </c>
      <c r="C16" s="5" t="s">
        <v>912</v>
      </c>
      <c r="D16" s="5" t="s">
        <v>913</v>
      </c>
      <c r="E16" s="5"/>
      <c r="F16" s="35"/>
      <c r="G16" s="35"/>
      <c r="H16" s="16"/>
      <c r="I16" s="16"/>
      <c r="J16" s="16"/>
      <c r="K16" s="34"/>
      <c r="L16" s="16"/>
      <c r="M16" s="16"/>
      <c r="N16" s="16"/>
      <c r="O16" s="16"/>
      <c r="P16" s="16"/>
      <c r="Q16" s="16"/>
      <c r="R16" s="16"/>
      <c r="S16" s="33">
        <v>114</v>
      </c>
      <c r="T16" s="35"/>
      <c r="U16" s="8">
        <f t="shared" si="0"/>
        <v>114</v>
      </c>
      <c r="V16" s="51">
        <v>1</v>
      </c>
      <c r="W16" s="51"/>
      <c r="X16" s="51"/>
      <c r="Y16" s="44">
        <f t="shared" si="1"/>
        <v>1</v>
      </c>
      <c r="Z16" s="25">
        <f t="shared" si="2"/>
        <v>1</v>
      </c>
    </row>
    <row r="17" spans="1:26" x14ac:dyDescent="0.2">
      <c r="A17" s="14" t="s">
        <v>87</v>
      </c>
      <c r="B17" s="7" t="s">
        <v>638</v>
      </c>
      <c r="C17" s="7" t="s">
        <v>639</v>
      </c>
      <c r="D17" s="5" t="s">
        <v>393</v>
      </c>
      <c r="E17" s="5"/>
      <c r="F17" s="35"/>
      <c r="G17" s="35"/>
      <c r="H17" s="16"/>
      <c r="I17" s="16"/>
      <c r="J17" s="16"/>
      <c r="K17" s="34"/>
      <c r="L17" s="34"/>
      <c r="M17" s="33">
        <v>178</v>
      </c>
      <c r="N17" s="16"/>
      <c r="O17" s="16"/>
      <c r="P17" s="16"/>
      <c r="Q17" s="16"/>
      <c r="R17" s="16"/>
      <c r="S17" s="35"/>
      <c r="T17" s="35"/>
      <c r="U17" s="8">
        <f t="shared" si="0"/>
        <v>178</v>
      </c>
      <c r="V17" s="51">
        <v>1</v>
      </c>
      <c r="W17" s="51">
        <v>1</v>
      </c>
      <c r="X17" s="51"/>
      <c r="Y17" s="44">
        <f t="shared" si="1"/>
        <v>2</v>
      </c>
      <c r="Z17" s="25">
        <f t="shared" si="2"/>
        <v>1</v>
      </c>
    </row>
    <row r="18" spans="1:26" x14ac:dyDescent="0.2">
      <c r="A18" s="14" t="s">
        <v>88</v>
      </c>
      <c r="B18" s="7" t="s">
        <v>505</v>
      </c>
      <c r="C18" s="7" t="s">
        <v>506</v>
      </c>
      <c r="D18" s="5" t="s">
        <v>507</v>
      </c>
      <c r="E18" s="16"/>
      <c r="F18" s="16"/>
      <c r="G18" s="16"/>
      <c r="H18" s="16"/>
      <c r="I18" s="16"/>
      <c r="J18" s="16"/>
      <c r="K18" s="16"/>
      <c r="L18" s="16"/>
      <c r="M18" s="16"/>
      <c r="N18" s="20">
        <v>100</v>
      </c>
      <c r="O18" s="24">
        <v>115</v>
      </c>
      <c r="P18" s="16">
        <v>122</v>
      </c>
      <c r="Q18" s="16"/>
      <c r="R18" s="16"/>
      <c r="S18" s="35"/>
      <c r="T18" s="35"/>
      <c r="U18" s="8">
        <f t="shared" si="0"/>
        <v>337</v>
      </c>
      <c r="V18" s="51">
        <v>2</v>
      </c>
      <c r="W18" s="51"/>
      <c r="X18" s="51"/>
      <c r="Y18" s="44">
        <f t="shared" si="1"/>
        <v>2</v>
      </c>
      <c r="Z18" s="25">
        <f t="shared" si="2"/>
        <v>3</v>
      </c>
    </row>
    <row r="19" spans="1:26" x14ac:dyDescent="0.2">
      <c r="A19" s="14" t="s">
        <v>89</v>
      </c>
      <c r="B19" s="5" t="s">
        <v>61</v>
      </c>
      <c r="C19" s="5" t="s">
        <v>689</v>
      </c>
      <c r="D19" s="5" t="s">
        <v>31</v>
      </c>
      <c r="E19" s="5"/>
      <c r="F19" s="35"/>
      <c r="G19" s="35"/>
      <c r="H19" s="16"/>
      <c r="I19" s="16"/>
      <c r="J19" s="16"/>
      <c r="K19" s="34"/>
      <c r="L19" s="34"/>
      <c r="M19" s="34"/>
      <c r="N19" s="34"/>
      <c r="O19" s="16"/>
      <c r="P19" s="16"/>
      <c r="Q19" s="16"/>
      <c r="R19" s="16"/>
      <c r="S19" s="33">
        <v>146</v>
      </c>
      <c r="T19" s="35"/>
      <c r="U19" s="8">
        <f t="shared" si="0"/>
        <v>146</v>
      </c>
      <c r="V19" s="51">
        <v>1</v>
      </c>
      <c r="W19" s="51"/>
      <c r="X19" s="61" t="s">
        <v>936</v>
      </c>
      <c r="Y19" s="44">
        <f t="shared" si="1"/>
        <v>1</v>
      </c>
      <c r="Z19" s="25">
        <f t="shared" si="2"/>
        <v>1</v>
      </c>
    </row>
    <row r="20" spans="1:26" x14ac:dyDescent="0.2">
      <c r="A20" s="14" t="s">
        <v>90</v>
      </c>
      <c r="B20" s="14" t="s">
        <v>173</v>
      </c>
      <c r="C20" s="14" t="s">
        <v>174</v>
      </c>
      <c r="D20" s="14" t="s">
        <v>175</v>
      </c>
      <c r="E20" s="20">
        <v>112</v>
      </c>
      <c r="F20" s="5"/>
      <c r="G20" s="3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35"/>
      <c r="T20" s="35"/>
      <c r="U20" s="8">
        <f t="shared" si="0"/>
        <v>112</v>
      </c>
      <c r="V20" s="51">
        <v>1</v>
      </c>
      <c r="W20" s="51"/>
      <c r="X20" s="51"/>
      <c r="Y20" s="44">
        <f t="shared" si="1"/>
        <v>1</v>
      </c>
      <c r="Z20" s="25">
        <f t="shared" si="2"/>
        <v>1</v>
      </c>
    </row>
    <row r="21" spans="1:26" x14ac:dyDescent="0.2">
      <c r="A21" s="14" t="s">
        <v>93</v>
      </c>
      <c r="B21" s="7" t="s">
        <v>357</v>
      </c>
      <c r="C21" s="7" t="s">
        <v>358</v>
      </c>
      <c r="D21" s="5" t="s">
        <v>359</v>
      </c>
      <c r="E21" s="5"/>
      <c r="F21" s="24">
        <v>97.5</v>
      </c>
      <c r="G21" s="33">
        <v>99</v>
      </c>
      <c r="H21" s="16"/>
      <c r="I21" s="20">
        <v>97</v>
      </c>
      <c r="J21" s="20">
        <v>152</v>
      </c>
      <c r="K21" s="16"/>
      <c r="L21" s="16"/>
      <c r="M21" s="16"/>
      <c r="N21" s="20">
        <v>112</v>
      </c>
      <c r="O21" s="16"/>
      <c r="P21" s="16"/>
      <c r="Q21" s="16"/>
      <c r="R21" s="16"/>
      <c r="S21" s="35"/>
      <c r="T21" s="35"/>
      <c r="U21" s="8">
        <f t="shared" si="0"/>
        <v>557.5</v>
      </c>
      <c r="V21" s="51">
        <v>5</v>
      </c>
      <c r="W21" s="51"/>
      <c r="X21" s="51"/>
      <c r="Y21" s="44">
        <f t="shared" si="1"/>
        <v>5</v>
      </c>
      <c r="Z21" s="25">
        <f t="shared" si="2"/>
        <v>5</v>
      </c>
    </row>
    <row r="22" spans="1:26" x14ac:dyDescent="0.2">
      <c r="A22" s="14" t="s">
        <v>94</v>
      </c>
      <c r="B22" s="5" t="s">
        <v>614</v>
      </c>
      <c r="C22" s="5" t="s">
        <v>615</v>
      </c>
      <c r="D22" s="5" t="s">
        <v>12</v>
      </c>
      <c r="E22" s="5"/>
      <c r="F22" s="35"/>
      <c r="G22" s="35"/>
      <c r="H22" s="16"/>
      <c r="I22" s="16"/>
      <c r="J22" s="20">
        <v>194</v>
      </c>
      <c r="K22" s="16"/>
      <c r="L22" s="16"/>
      <c r="M22" s="16"/>
      <c r="N22" s="16"/>
      <c r="O22" s="24">
        <v>193</v>
      </c>
      <c r="P22" s="16"/>
      <c r="Q22" s="16"/>
      <c r="R22" s="16"/>
      <c r="S22" s="35"/>
      <c r="T22" s="35"/>
      <c r="U22" s="8">
        <f t="shared" si="0"/>
        <v>387</v>
      </c>
      <c r="V22" s="51">
        <v>2</v>
      </c>
      <c r="W22" s="51"/>
      <c r="X22" s="61" t="s">
        <v>936</v>
      </c>
      <c r="Y22" s="44">
        <f t="shared" si="1"/>
        <v>2</v>
      </c>
      <c r="Z22" s="25">
        <f t="shared" si="2"/>
        <v>2</v>
      </c>
    </row>
    <row r="23" spans="1:26" x14ac:dyDescent="0.2">
      <c r="A23" s="14" t="s">
        <v>95</v>
      </c>
      <c r="B23" s="7" t="s">
        <v>427</v>
      </c>
      <c r="C23" s="7" t="s">
        <v>428</v>
      </c>
      <c r="D23" s="5" t="s">
        <v>388</v>
      </c>
      <c r="E23" s="16"/>
      <c r="F23" s="29"/>
      <c r="G23" s="35">
        <v>85</v>
      </c>
      <c r="H23" s="16"/>
      <c r="I23" s="16"/>
      <c r="J23" s="16"/>
      <c r="K23" s="16"/>
      <c r="L23" s="16"/>
      <c r="M23" s="33">
        <v>114</v>
      </c>
      <c r="N23" s="16"/>
      <c r="O23" s="16"/>
      <c r="P23" s="16"/>
      <c r="Q23" s="16"/>
      <c r="R23" s="16"/>
      <c r="S23" s="35"/>
      <c r="T23" s="35"/>
      <c r="U23" s="8">
        <f t="shared" si="0"/>
        <v>199</v>
      </c>
      <c r="V23" s="51">
        <v>1</v>
      </c>
      <c r="W23" s="51"/>
      <c r="X23" s="51"/>
      <c r="Y23" s="44">
        <f t="shared" si="1"/>
        <v>1</v>
      </c>
      <c r="Z23" s="25">
        <f t="shared" si="2"/>
        <v>2</v>
      </c>
    </row>
    <row r="24" spans="1:26" x14ac:dyDescent="0.2">
      <c r="A24" s="14" t="s">
        <v>96</v>
      </c>
      <c r="B24" s="7" t="s">
        <v>738</v>
      </c>
      <c r="C24" s="7" t="s">
        <v>739</v>
      </c>
      <c r="D24" s="5" t="s">
        <v>707</v>
      </c>
      <c r="E24" s="5"/>
      <c r="F24" s="35"/>
      <c r="G24" s="35"/>
      <c r="H24" s="16"/>
      <c r="I24" s="16"/>
      <c r="J24" s="16"/>
      <c r="K24" s="34"/>
      <c r="L24" s="34"/>
      <c r="M24" s="33">
        <v>97</v>
      </c>
      <c r="N24" s="16"/>
      <c r="O24" s="16"/>
      <c r="P24" s="16"/>
      <c r="Q24" s="16"/>
      <c r="R24" s="16"/>
      <c r="S24" s="35"/>
      <c r="T24" s="35"/>
      <c r="U24" s="8">
        <f t="shared" si="0"/>
        <v>97</v>
      </c>
      <c r="V24" s="51">
        <v>1</v>
      </c>
      <c r="W24" s="51"/>
      <c r="X24" s="51"/>
      <c r="Y24" s="44">
        <f t="shared" si="1"/>
        <v>1</v>
      </c>
      <c r="Z24" s="25">
        <f t="shared" si="2"/>
        <v>1</v>
      </c>
    </row>
    <row r="25" spans="1:26" x14ac:dyDescent="0.2">
      <c r="A25" s="14" t="s">
        <v>97</v>
      </c>
      <c r="B25" s="7" t="s">
        <v>377</v>
      </c>
      <c r="C25" s="7" t="s">
        <v>378</v>
      </c>
      <c r="D25" s="5" t="s">
        <v>141</v>
      </c>
      <c r="E25" s="16"/>
      <c r="F25" s="29"/>
      <c r="G25" s="33">
        <v>116</v>
      </c>
      <c r="H25" s="16"/>
      <c r="I25" s="16"/>
      <c r="J25" s="16"/>
      <c r="K25" s="16"/>
      <c r="L25" s="34"/>
      <c r="M25" s="34"/>
      <c r="N25" s="34"/>
      <c r="O25" s="24">
        <v>134.5</v>
      </c>
      <c r="P25" s="16"/>
      <c r="Q25" s="16"/>
      <c r="R25" s="16"/>
      <c r="S25" s="35"/>
      <c r="T25" s="35"/>
      <c r="U25" s="8">
        <f t="shared" si="0"/>
        <v>250.5</v>
      </c>
      <c r="V25" s="51">
        <v>2</v>
      </c>
      <c r="W25" s="51"/>
      <c r="X25" s="51"/>
      <c r="Y25" s="44">
        <f t="shared" si="1"/>
        <v>2</v>
      </c>
      <c r="Z25" s="25">
        <f t="shared" si="2"/>
        <v>2</v>
      </c>
    </row>
    <row r="26" spans="1:26" x14ac:dyDescent="0.2">
      <c r="A26" s="14" t="s">
        <v>98</v>
      </c>
      <c r="B26" s="7" t="s">
        <v>491</v>
      </c>
      <c r="C26" s="7" t="s">
        <v>492</v>
      </c>
      <c r="D26" s="5" t="s">
        <v>848</v>
      </c>
      <c r="E26" s="35"/>
      <c r="F26" s="35"/>
      <c r="G26" s="35"/>
      <c r="H26" s="20">
        <v>158</v>
      </c>
      <c r="I26" s="16"/>
      <c r="J26" s="16"/>
      <c r="K26" s="16"/>
      <c r="L26" s="34"/>
      <c r="M26" s="34"/>
      <c r="N26" s="34"/>
      <c r="O26" s="24">
        <v>212.5</v>
      </c>
      <c r="P26" s="16"/>
      <c r="Q26" s="33">
        <v>172</v>
      </c>
      <c r="R26" s="16"/>
      <c r="S26" s="35"/>
      <c r="T26" s="35"/>
      <c r="U26" s="8">
        <f t="shared" si="0"/>
        <v>542.5</v>
      </c>
      <c r="V26" s="51">
        <v>3</v>
      </c>
      <c r="W26" s="51"/>
      <c r="X26" s="61" t="s">
        <v>936</v>
      </c>
      <c r="Y26" s="44">
        <f t="shared" si="1"/>
        <v>3</v>
      </c>
      <c r="Z26" s="25">
        <f t="shared" si="2"/>
        <v>3</v>
      </c>
    </row>
    <row r="27" spans="1:26" x14ac:dyDescent="0.2">
      <c r="A27" s="14" t="s">
        <v>99</v>
      </c>
      <c r="B27" s="14" t="s">
        <v>41</v>
      </c>
      <c r="C27" s="14" t="s">
        <v>42</v>
      </c>
      <c r="D27" s="14" t="s">
        <v>43</v>
      </c>
      <c r="E27" s="20">
        <v>124</v>
      </c>
      <c r="F27" s="24">
        <v>175.5</v>
      </c>
      <c r="G27" s="35"/>
      <c r="H27" s="16"/>
      <c r="I27" s="20">
        <v>133</v>
      </c>
      <c r="J27" s="16"/>
      <c r="K27" s="16"/>
      <c r="L27" s="16"/>
      <c r="M27" s="16"/>
      <c r="N27" s="20">
        <v>158</v>
      </c>
      <c r="O27" s="24">
        <v>173.5</v>
      </c>
      <c r="P27" s="16"/>
      <c r="Q27" s="16"/>
      <c r="R27" s="16"/>
      <c r="S27" s="35"/>
      <c r="T27" s="35"/>
      <c r="U27" s="8">
        <f t="shared" si="0"/>
        <v>764</v>
      </c>
      <c r="V27" s="51">
        <v>5</v>
      </c>
      <c r="W27" s="51">
        <v>1</v>
      </c>
      <c r="X27" s="51"/>
      <c r="Y27" s="44">
        <f t="shared" si="1"/>
        <v>6</v>
      </c>
      <c r="Z27" s="25">
        <f t="shared" si="2"/>
        <v>5</v>
      </c>
    </row>
    <row r="28" spans="1:26" x14ac:dyDescent="0.2">
      <c r="A28" s="14" t="s">
        <v>100</v>
      </c>
      <c r="B28" s="7" t="s">
        <v>352</v>
      </c>
      <c r="C28" s="7" t="s">
        <v>353</v>
      </c>
      <c r="D28" s="5" t="s">
        <v>201</v>
      </c>
      <c r="E28" s="5"/>
      <c r="F28" s="24">
        <f>134.5+56</f>
        <v>190.5</v>
      </c>
      <c r="G28" s="35"/>
      <c r="H28" s="20">
        <v>112</v>
      </c>
      <c r="I28" s="20">
        <v>121</v>
      </c>
      <c r="J28" s="16"/>
      <c r="K28" s="16"/>
      <c r="L28" s="16"/>
      <c r="M28" s="16"/>
      <c r="N28" s="20">
        <v>136</v>
      </c>
      <c r="O28" s="16"/>
      <c r="P28" s="16"/>
      <c r="Q28" s="16"/>
      <c r="R28" s="16"/>
      <c r="S28" s="35"/>
      <c r="T28" s="35"/>
      <c r="U28" s="8">
        <f t="shared" si="0"/>
        <v>559.5</v>
      </c>
      <c r="V28" s="51">
        <v>4</v>
      </c>
      <c r="W28" s="51"/>
      <c r="X28" s="51"/>
      <c r="Y28" s="44">
        <f t="shared" si="1"/>
        <v>4</v>
      </c>
      <c r="Z28" s="25">
        <f t="shared" si="2"/>
        <v>4</v>
      </c>
    </row>
    <row r="29" spans="1:26" x14ac:dyDescent="0.2">
      <c r="A29" s="14" t="s">
        <v>283</v>
      </c>
      <c r="B29" s="14" t="s">
        <v>165</v>
      </c>
      <c r="C29" s="14" t="s">
        <v>166</v>
      </c>
      <c r="D29" s="14" t="s">
        <v>167</v>
      </c>
      <c r="E29" s="20">
        <v>242</v>
      </c>
      <c r="F29" s="24">
        <f>415+442</f>
        <v>857</v>
      </c>
      <c r="G29" s="35"/>
      <c r="H29" s="20">
        <v>242</v>
      </c>
      <c r="I29" s="16"/>
      <c r="J29" s="20">
        <v>236</v>
      </c>
      <c r="K29" s="16"/>
      <c r="L29" s="16"/>
      <c r="M29" s="16"/>
      <c r="N29" s="16"/>
      <c r="O29" s="24">
        <v>413</v>
      </c>
      <c r="P29" s="16">
        <v>240</v>
      </c>
      <c r="Q29" s="16"/>
      <c r="R29" s="16"/>
      <c r="S29" s="35"/>
      <c r="T29" s="35"/>
      <c r="U29" s="8">
        <f t="shared" si="0"/>
        <v>2230</v>
      </c>
      <c r="V29" s="51">
        <v>5</v>
      </c>
      <c r="W29" s="51">
        <v>1</v>
      </c>
      <c r="X29" s="51"/>
      <c r="Y29" s="44">
        <f t="shared" si="1"/>
        <v>6</v>
      </c>
      <c r="Z29" s="25">
        <f t="shared" si="2"/>
        <v>6</v>
      </c>
    </row>
    <row r="30" spans="1:26" x14ac:dyDescent="0.2">
      <c r="A30" s="14" t="s">
        <v>284</v>
      </c>
      <c r="B30" s="7" t="s">
        <v>274</v>
      </c>
      <c r="C30" s="7" t="s">
        <v>275</v>
      </c>
      <c r="D30" s="5" t="s">
        <v>15</v>
      </c>
      <c r="E30" s="5"/>
      <c r="F30" s="24">
        <v>271</v>
      </c>
      <c r="G30" s="35"/>
      <c r="H30" s="16"/>
      <c r="I30" s="20">
        <v>209</v>
      </c>
      <c r="J30" s="16"/>
      <c r="K30" s="16"/>
      <c r="L30" s="16"/>
      <c r="M30" s="16"/>
      <c r="N30" s="20">
        <v>242</v>
      </c>
      <c r="O30" s="16"/>
      <c r="P30" s="16"/>
      <c r="Q30" s="16"/>
      <c r="R30" s="33">
        <v>172</v>
      </c>
      <c r="S30" s="35"/>
      <c r="T30" s="35"/>
      <c r="U30" s="8">
        <f t="shared" si="0"/>
        <v>894</v>
      </c>
      <c r="V30" s="51">
        <v>4</v>
      </c>
      <c r="W30" s="51"/>
      <c r="X30" s="51"/>
      <c r="Y30" s="44">
        <f t="shared" si="1"/>
        <v>4</v>
      </c>
      <c r="Z30" s="25">
        <f t="shared" si="2"/>
        <v>4</v>
      </c>
    </row>
    <row r="31" spans="1:26" x14ac:dyDescent="0.2">
      <c r="A31" s="14" t="s">
        <v>308</v>
      </c>
      <c r="B31" s="7" t="s">
        <v>354</v>
      </c>
      <c r="C31" s="7" t="s">
        <v>355</v>
      </c>
      <c r="D31" s="5" t="s">
        <v>356</v>
      </c>
      <c r="E31" s="5"/>
      <c r="F31" s="24">
        <v>134.5</v>
      </c>
      <c r="G31" s="33">
        <v>94.5</v>
      </c>
      <c r="H31" s="16"/>
      <c r="I31" s="20">
        <v>85</v>
      </c>
      <c r="J31" s="20">
        <v>130</v>
      </c>
      <c r="K31" s="16"/>
      <c r="L31" s="16"/>
      <c r="M31" s="34">
        <v>146</v>
      </c>
      <c r="N31" s="34"/>
      <c r="O31" s="34"/>
      <c r="P31" s="16"/>
      <c r="Q31" s="16"/>
      <c r="R31" s="16"/>
      <c r="S31" s="35"/>
      <c r="T31" s="35"/>
      <c r="U31" s="8">
        <f t="shared" si="0"/>
        <v>590</v>
      </c>
      <c r="V31" s="51">
        <v>4</v>
      </c>
      <c r="W31" s="51"/>
      <c r="X31" s="51"/>
      <c r="Y31" s="44">
        <f t="shared" si="1"/>
        <v>4</v>
      </c>
      <c r="Z31" s="25">
        <f t="shared" si="2"/>
        <v>5</v>
      </c>
    </row>
    <row r="32" spans="1:26" x14ac:dyDescent="0.2">
      <c r="A32" s="14" t="s">
        <v>309</v>
      </c>
      <c r="B32" s="7" t="s">
        <v>489</v>
      </c>
      <c r="C32" s="7" t="s">
        <v>490</v>
      </c>
      <c r="D32" s="5" t="s">
        <v>9</v>
      </c>
      <c r="E32" s="35"/>
      <c r="F32" s="35"/>
      <c r="G32" s="35"/>
      <c r="H32" s="20">
        <v>200</v>
      </c>
      <c r="I32" s="16"/>
      <c r="J32" s="16"/>
      <c r="K32" s="16"/>
      <c r="L32" s="16"/>
      <c r="M32" s="16"/>
      <c r="N32" s="16"/>
      <c r="O32" s="24">
        <v>269</v>
      </c>
      <c r="P32" s="16">
        <v>156</v>
      </c>
      <c r="Q32" s="16"/>
      <c r="R32" s="16"/>
      <c r="S32" s="35"/>
      <c r="T32" s="35"/>
      <c r="U32" s="8">
        <f t="shared" si="0"/>
        <v>625</v>
      </c>
      <c r="V32" s="51">
        <v>2</v>
      </c>
      <c r="W32" s="51">
        <v>1</v>
      </c>
      <c r="X32" s="61" t="s">
        <v>936</v>
      </c>
      <c r="Y32" s="44">
        <f t="shared" si="1"/>
        <v>3</v>
      </c>
      <c r="Z32" s="25">
        <f t="shared" si="2"/>
        <v>3</v>
      </c>
    </row>
    <row r="33" spans="1:26" x14ac:dyDescent="0.2">
      <c r="A33" s="14" t="s">
        <v>310</v>
      </c>
      <c r="B33" s="14" t="s">
        <v>168</v>
      </c>
      <c r="C33" s="14" t="s">
        <v>169</v>
      </c>
      <c r="D33" s="14" t="s">
        <v>170</v>
      </c>
      <c r="E33" s="20">
        <v>158</v>
      </c>
      <c r="F33" s="5"/>
      <c r="G33" s="35"/>
      <c r="H33" s="16"/>
      <c r="I33" s="16"/>
      <c r="J33" s="16"/>
      <c r="K33" s="16"/>
      <c r="L33" s="9">
        <v>98</v>
      </c>
      <c r="M33" s="34"/>
      <c r="N33" s="34"/>
      <c r="O33" s="34"/>
      <c r="P33" s="16"/>
      <c r="Q33" s="16"/>
      <c r="R33" s="16"/>
      <c r="S33" s="35"/>
      <c r="T33" s="33">
        <v>142</v>
      </c>
      <c r="U33" s="8">
        <f t="shared" si="0"/>
        <v>398</v>
      </c>
      <c r="V33" s="51">
        <v>2</v>
      </c>
      <c r="W33" s="51">
        <v>1</v>
      </c>
      <c r="X33" s="61" t="s">
        <v>936</v>
      </c>
      <c r="Y33" s="44">
        <v>4</v>
      </c>
      <c r="Z33" s="25">
        <f t="shared" si="2"/>
        <v>3</v>
      </c>
    </row>
    <row r="34" spans="1:26" x14ac:dyDescent="0.2">
      <c r="A34" s="14" t="s">
        <v>341</v>
      </c>
      <c r="B34" s="7" t="s">
        <v>198</v>
      </c>
      <c r="C34" s="7" t="s">
        <v>199</v>
      </c>
      <c r="D34" s="5" t="s">
        <v>200</v>
      </c>
      <c r="E34" s="16"/>
      <c r="F34" s="29"/>
      <c r="G34" s="35">
        <v>180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35"/>
      <c r="T34" s="35"/>
      <c r="U34" s="8">
        <f t="shared" si="0"/>
        <v>180</v>
      </c>
      <c r="V34" s="51">
        <v>0</v>
      </c>
      <c r="W34" s="51"/>
      <c r="X34" s="51"/>
      <c r="Y34" s="44">
        <f>SUM(V34:W34)</f>
        <v>0</v>
      </c>
      <c r="Z34" s="25">
        <f t="shared" si="2"/>
        <v>1</v>
      </c>
    </row>
    <row r="35" spans="1:26" x14ac:dyDescent="0.2">
      <c r="A35" s="14" t="s">
        <v>342</v>
      </c>
      <c r="B35" s="7" t="s">
        <v>79</v>
      </c>
      <c r="C35" s="7" t="s">
        <v>80</v>
      </c>
      <c r="D35" s="5" t="s">
        <v>170</v>
      </c>
      <c r="E35" s="5"/>
      <c r="F35" s="35"/>
      <c r="G35" s="35"/>
      <c r="H35" s="16"/>
      <c r="I35" s="20">
        <v>109</v>
      </c>
      <c r="J35" s="16"/>
      <c r="K35" s="16"/>
      <c r="L35" s="16"/>
      <c r="M35" s="16"/>
      <c r="N35" s="16"/>
      <c r="O35" s="16"/>
      <c r="P35" s="16"/>
      <c r="Q35" s="16"/>
      <c r="R35" s="16"/>
      <c r="S35" s="35"/>
      <c r="T35" s="35"/>
      <c r="U35" s="8">
        <f t="shared" si="0"/>
        <v>109</v>
      </c>
      <c r="V35" s="51">
        <v>1</v>
      </c>
      <c r="W35" s="51"/>
      <c r="X35" s="51"/>
      <c r="Y35" s="44">
        <f>SUM(V35:W35)</f>
        <v>1</v>
      </c>
      <c r="Z35" s="25">
        <f t="shared" si="2"/>
        <v>1</v>
      </c>
    </row>
    <row r="36" spans="1:26" x14ac:dyDescent="0.2">
      <c r="A36" s="14" t="s">
        <v>343</v>
      </c>
      <c r="B36" s="14" t="s">
        <v>171</v>
      </c>
      <c r="C36" s="14" t="s">
        <v>172</v>
      </c>
      <c r="D36" s="14" t="s">
        <v>9</v>
      </c>
      <c r="E36" s="20">
        <v>136</v>
      </c>
      <c r="F36" s="24">
        <f>234+298</f>
        <v>532</v>
      </c>
      <c r="G36" s="35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35"/>
      <c r="T36" s="35"/>
      <c r="U36" s="8">
        <f t="shared" si="0"/>
        <v>668</v>
      </c>
      <c r="V36" s="51">
        <v>2</v>
      </c>
      <c r="W36" s="51">
        <v>1</v>
      </c>
      <c r="X36" s="51"/>
      <c r="Y36" s="44">
        <f>SUM(V36:W36)</f>
        <v>3</v>
      </c>
      <c r="Z36" s="25">
        <f t="shared" si="2"/>
        <v>2</v>
      </c>
    </row>
    <row r="37" spans="1:26" x14ac:dyDescent="0.2">
      <c r="A37" s="14" t="s">
        <v>344</v>
      </c>
      <c r="B37" s="7" t="s">
        <v>734</v>
      </c>
      <c r="C37" s="7" t="s">
        <v>735</v>
      </c>
      <c r="D37" s="5" t="s">
        <v>31</v>
      </c>
      <c r="E37" s="5"/>
      <c r="F37" s="35"/>
      <c r="G37" s="35"/>
      <c r="H37" s="16"/>
      <c r="I37" s="16"/>
      <c r="J37" s="16"/>
      <c r="K37" s="34"/>
      <c r="L37" s="9">
        <v>30</v>
      </c>
      <c r="M37" s="34"/>
      <c r="N37" s="34"/>
      <c r="O37" s="34"/>
      <c r="P37" s="6"/>
      <c r="Q37" s="6"/>
      <c r="R37" s="6"/>
      <c r="S37" s="34"/>
      <c r="T37" s="34"/>
      <c r="U37" s="8">
        <f t="shared" si="0"/>
        <v>30</v>
      </c>
      <c r="V37" s="51">
        <v>0</v>
      </c>
      <c r="W37" s="51"/>
      <c r="X37" s="51"/>
      <c r="Y37" s="44">
        <f>SUM(V37:W37)</f>
        <v>0</v>
      </c>
      <c r="Z37" s="25">
        <f t="shared" si="2"/>
        <v>1</v>
      </c>
    </row>
    <row r="38" spans="1:26" x14ac:dyDescent="0.2">
      <c r="A38" s="14" t="s">
        <v>345</v>
      </c>
      <c r="B38" s="7" t="s">
        <v>306</v>
      </c>
      <c r="C38" s="7" t="s">
        <v>307</v>
      </c>
      <c r="D38" s="5" t="s">
        <v>201</v>
      </c>
      <c r="E38" s="5"/>
      <c r="F38" s="24">
        <v>195</v>
      </c>
      <c r="G38" s="35"/>
      <c r="H38" s="20">
        <v>136</v>
      </c>
      <c r="I38" s="20">
        <v>167</v>
      </c>
      <c r="J38" s="16"/>
      <c r="K38" s="16"/>
      <c r="L38" s="16"/>
      <c r="M38" s="16"/>
      <c r="N38" s="20">
        <v>200</v>
      </c>
      <c r="O38" s="24">
        <v>154</v>
      </c>
      <c r="P38" s="16"/>
      <c r="Q38" s="16"/>
      <c r="R38" s="33">
        <v>140</v>
      </c>
      <c r="S38" s="35"/>
      <c r="T38" s="35"/>
      <c r="U38" s="8">
        <f t="shared" si="0"/>
        <v>992</v>
      </c>
      <c r="V38" s="51">
        <v>6</v>
      </c>
      <c r="W38" s="51"/>
      <c r="X38" s="51"/>
      <c r="Y38" s="44">
        <f>SUM(V38:W38)</f>
        <v>6</v>
      </c>
      <c r="Z38" s="25">
        <f t="shared" si="2"/>
        <v>6</v>
      </c>
    </row>
    <row r="39" spans="1:26" x14ac:dyDescent="0.2">
      <c r="A39" s="62" t="s">
        <v>346</v>
      </c>
      <c r="B39" s="7" t="s">
        <v>940</v>
      </c>
      <c r="C39" s="7" t="s">
        <v>941</v>
      </c>
      <c r="D39" s="5" t="s">
        <v>12</v>
      </c>
      <c r="E39" s="62"/>
      <c r="F39" s="30"/>
      <c r="G39" s="63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63"/>
      <c r="T39" s="63"/>
      <c r="U39" s="62"/>
      <c r="V39" s="62"/>
      <c r="W39" s="62"/>
      <c r="X39" s="64" t="s">
        <v>936</v>
      </c>
      <c r="Y39" s="62"/>
      <c r="Z39" s="62"/>
    </row>
    <row r="40" spans="1:26" x14ac:dyDescent="0.2">
      <c r="A40" s="4"/>
    </row>
    <row r="41" spans="1:26" x14ac:dyDescent="0.2">
      <c r="A41" s="4"/>
    </row>
  </sheetData>
  <sortState xmlns:xlrd2="http://schemas.microsoft.com/office/spreadsheetml/2017/richdata2" ref="B4:Z38">
    <sortCondition ref="B4:B38"/>
  </sortState>
  <mergeCells count="10">
    <mergeCell ref="U2:U3"/>
    <mergeCell ref="Y2:Y3"/>
    <mergeCell ref="Z2:Z3"/>
    <mergeCell ref="A2:A3"/>
    <mergeCell ref="B2:B3"/>
    <mergeCell ref="C2:C3"/>
    <mergeCell ref="D2:D3"/>
    <mergeCell ref="V2:V3"/>
    <mergeCell ref="W2:W3"/>
    <mergeCell ref="X2:X3"/>
  </mergeCells>
  <phoneticPr fontId="8" type="noConversion"/>
  <conditionalFormatting sqref="Y4:Y38">
    <cfRule type="cellIs" dxfId="11" priority="1" operator="lessThan">
      <formula>4</formula>
    </cfRule>
    <cfRule type="cellIs" dxfId="10" priority="2" operator="greaterThan">
      <formula>3</formula>
    </cfRule>
  </conditionalFormatting>
  <pageMargins left="0.7" right="0.7" top="0.75" bottom="0.75" header="0.3" footer="0.3"/>
  <pageSetup paperSize="9" scale="54" fitToHeight="10" orientation="landscape" horizontalDpi="0" verticalDpi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FBE5C-3EC0-8246-ACA6-71042CBE90FE}">
  <sheetPr>
    <tabColor theme="9"/>
    <pageSetUpPr fitToPage="1"/>
  </sheetPr>
  <dimension ref="A1:AD53"/>
  <sheetViews>
    <sheetView zoomScale="68" workbookViewId="0">
      <selection activeCell="A19" sqref="A19:XFD19"/>
    </sheetView>
  </sheetViews>
  <sheetFormatPr baseColWidth="10" defaultRowHeight="16" x14ac:dyDescent="0.2"/>
  <cols>
    <col min="1" max="1" width="4.1640625" customWidth="1"/>
    <col min="2" max="2" width="23.6640625" bestFit="1" customWidth="1"/>
    <col min="3" max="3" width="21" customWidth="1"/>
    <col min="4" max="4" width="38" bestFit="1" customWidth="1"/>
    <col min="5" max="5" width="6.33203125" customWidth="1"/>
    <col min="6" max="6" width="6.33203125" style="28" bestFit="1" customWidth="1"/>
    <col min="7" max="7" width="6.33203125" style="36" customWidth="1"/>
    <col min="8" max="22" width="6.33203125" style="45" customWidth="1"/>
    <col min="23" max="23" width="6.33203125" style="36" customWidth="1"/>
    <col min="24" max="24" width="7.5" bestFit="1" customWidth="1"/>
    <col min="25" max="27" width="5.83203125" customWidth="1"/>
    <col min="28" max="28" width="6.33203125" bestFit="1" customWidth="1"/>
    <col min="29" max="29" width="6.1640625" customWidth="1"/>
  </cols>
  <sheetData>
    <row r="1" spans="1:30" x14ac:dyDescent="0.2">
      <c r="A1" s="17" t="s">
        <v>265</v>
      </c>
    </row>
    <row r="2" spans="1:30" x14ac:dyDescent="0.2">
      <c r="A2" s="73" t="s">
        <v>0</v>
      </c>
      <c r="B2" s="73" t="s">
        <v>1</v>
      </c>
      <c r="C2" s="73" t="s">
        <v>2</v>
      </c>
      <c r="D2" s="73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8" t="s">
        <v>660</v>
      </c>
      <c r="J2" s="41" t="s">
        <v>572</v>
      </c>
      <c r="K2" s="41" t="s">
        <v>633</v>
      </c>
      <c r="L2" s="38" t="s">
        <v>585</v>
      </c>
      <c r="M2" s="41" t="s">
        <v>593</v>
      </c>
      <c r="N2" s="39" t="s">
        <v>685</v>
      </c>
      <c r="O2" s="41" t="s">
        <v>718</v>
      </c>
      <c r="P2" s="38" t="s">
        <v>753</v>
      </c>
      <c r="Q2" s="40" t="s">
        <v>754</v>
      </c>
      <c r="R2" s="38" t="s">
        <v>824</v>
      </c>
      <c r="S2" s="41" t="s">
        <v>842</v>
      </c>
      <c r="T2" s="41" t="s">
        <v>842</v>
      </c>
      <c r="U2" s="41" t="s">
        <v>843</v>
      </c>
      <c r="V2" s="41" t="s">
        <v>897</v>
      </c>
      <c r="W2" s="41" t="s">
        <v>896</v>
      </c>
      <c r="X2" s="74" t="s">
        <v>92</v>
      </c>
      <c r="Y2" s="80" t="s">
        <v>889</v>
      </c>
      <c r="Z2" s="80" t="s">
        <v>890</v>
      </c>
      <c r="AA2" s="81" t="s">
        <v>891</v>
      </c>
      <c r="AB2" s="75" t="s">
        <v>286</v>
      </c>
      <c r="AC2" s="72" t="s">
        <v>311</v>
      </c>
    </row>
    <row r="3" spans="1:30" s="2" customFormat="1" ht="147" customHeight="1" x14ac:dyDescent="0.2">
      <c r="A3" s="73"/>
      <c r="B3" s="73"/>
      <c r="C3" s="73"/>
      <c r="D3" s="73"/>
      <c r="E3" s="18" t="s">
        <v>91</v>
      </c>
      <c r="F3" s="22" t="s">
        <v>287</v>
      </c>
      <c r="G3" s="32" t="s">
        <v>407</v>
      </c>
      <c r="H3" s="18" t="s">
        <v>448</v>
      </c>
      <c r="I3" s="18" t="s">
        <v>551</v>
      </c>
      <c r="J3" s="32" t="s">
        <v>573</v>
      </c>
      <c r="K3" s="32" t="s">
        <v>576</v>
      </c>
      <c r="L3" s="18" t="s">
        <v>586</v>
      </c>
      <c r="M3" s="32" t="s">
        <v>594</v>
      </c>
      <c r="N3" s="21" t="s">
        <v>684</v>
      </c>
      <c r="O3" s="32" t="s">
        <v>712</v>
      </c>
      <c r="P3" s="18" t="s">
        <v>752</v>
      </c>
      <c r="Q3" s="22" t="s">
        <v>755</v>
      </c>
      <c r="R3" s="18" t="s">
        <v>823</v>
      </c>
      <c r="S3" s="32" t="s">
        <v>839</v>
      </c>
      <c r="T3" s="32" t="s">
        <v>840</v>
      </c>
      <c r="U3" s="32" t="s">
        <v>841</v>
      </c>
      <c r="V3" s="32" t="s">
        <v>894</v>
      </c>
      <c r="W3" s="32" t="s">
        <v>895</v>
      </c>
      <c r="X3" s="74"/>
      <c r="Y3" s="80"/>
      <c r="Z3" s="80"/>
      <c r="AA3" s="81"/>
      <c r="AB3" s="75"/>
      <c r="AC3" s="72"/>
    </row>
    <row r="4" spans="1:30" s="1" customFormat="1" x14ac:dyDescent="0.2">
      <c r="A4" s="14" t="s">
        <v>48</v>
      </c>
      <c r="B4" s="7" t="s">
        <v>740</v>
      </c>
      <c r="C4" s="7" t="s">
        <v>741</v>
      </c>
      <c r="D4" s="5" t="s">
        <v>393</v>
      </c>
      <c r="E4" s="29"/>
      <c r="F4" s="29"/>
      <c r="G4" s="35"/>
      <c r="H4" s="16"/>
      <c r="I4" s="16"/>
      <c r="J4" s="16"/>
      <c r="K4" s="16"/>
      <c r="L4" s="16"/>
      <c r="M4" s="16"/>
      <c r="N4" s="16"/>
      <c r="O4" s="33">
        <v>142</v>
      </c>
      <c r="P4" s="16"/>
      <c r="Q4" s="16"/>
      <c r="R4" s="35"/>
      <c r="S4" s="35"/>
      <c r="T4" s="35"/>
      <c r="U4" s="35"/>
      <c r="V4" s="35"/>
      <c r="W4" s="35"/>
      <c r="X4" s="8">
        <f t="shared" ref="X4:X38" si="0">SUM(E4:W4)</f>
        <v>142</v>
      </c>
      <c r="Y4" s="51">
        <v>1</v>
      </c>
      <c r="Z4" s="51"/>
      <c r="AA4" s="51"/>
      <c r="AB4" s="44">
        <f t="shared" ref="AB4:AB50" si="1">SUM(Y4:Z4)</f>
        <v>1</v>
      </c>
      <c r="AC4" s="25">
        <f t="shared" ref="AC4:AC38" si="2">COUNTA(E4:W4)</f>
        <v>1</v>
      </c>
      <c r="AD4" s="13"/>
    </row>
    <row r="5" spans="1:30" s="1" customFormat="1" x14ac:dyDescent="0.2">
      <c r="A5" s="14" t="s">
        <v>51</v>
      </c>
      <c r="B5" s="7" t="s">
        <v>827</v>
      </c>
      <c r="C5" s="7" t="s">
        <v>828</v>
      </c>
      <c r="D5" s="5" t="s">
        <v>9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6">
        <v>131</v>
      </c>
      <c r="S5" s="16"/>
      <c r="T5" s="16"/>
      <c r="U5" s="16"/>
      <c r="V5" s="16"/>
      <c r="W5" s="33">
        <v>101</v>
      </c>
      <c r="X5" s="8">
        <f t="shared" si="0"/>
        <v>232</v>
      </c>
      <c r="Y5" s="51">
        <v>1</v>
      </c>
      <c r="Z5" s="51"/>
      <c r="AA5" s="61" t="s">
        <v>936</v>
      </c>
      <c r="AB5" s="44">
        <f t="shared" si="1"/>
        <v>1</v>
      </c>
      <c r="AC5" s="25">
        <f t="shared" si="2"/>
        <v>2</v>
      </c>
      <c r="AD5" s="13"/>
    </row>
    <row r="6" spans="1:30" s="1" customFormat="1" x14ac:dyDescent="0.2">
      <c r="A6" s="14" t="s">
        <v>54</v>
      </c>
      <c r="B6" s="14" t="s">
        <v>188</v>
      </c>
      <c r="C6" s="14" t="s">
        <v>189</v>
      </c>
      <c r="D6" s="14" t="s">
        <v>132</v>
      </c>
      <c r="E6" s="20">
        <v>89</v>
      </c>
      <c r="F6" s="29"/>
      <c r="G6" s="35"/>
      <c r="H6" s="20">
        <v>105</v>
      </c>
      <c r="I6" s="20">
        <v>81</v>
      </c>
      <c r="J6" s="16"/>
      <c r="K6" s="16"/>
      <c r="L6" s="16"/>
      <c r="M6" s="16"/>
      <c r="N6" s="16"/>
      <c r="O6" s="16"/>
      <c r="P6" s="16"/>
      <c r="Q6" s="24">
        <v>136.5</v>
      </c>
      <c r="R6" s="35"/>
      <c r="S6" s="35"/>
      <c r="T6" s="35"/>
      <c r="U6" s="35"/>
      <c r="V6" s="35"/>
      <c r="W6" s="35"/>
      <c r="X6" s="8">
        <f t="shared" si="0"/>
        <v>411.5</v>
      </c>
      <c r="Y6" s="51">
        <v>4</v>
      </c>
      <c r="Z6" s="51"/>
      <c r="AA6" s="51"/>
      <c r="AB6" s="44">
        <f t="shared" si="1"/>
        <v>4</v>
      </c>
      <c r="AC6" s="25">
        <f t="shared" si="2"/>
        <v>4</v>
      </c>
      <c r="AD6" s="13"/>
    </row>
    <row r="7" spans="1:30" s="1" customFormat="1" x14ac:dyDescent="0.2">
      <c r="A7" s="14" t="s">
        <v>57</v>
      </c>
      <c r="B7" s="7" t="s">
        <v>790</v>
      </c>
      <c r="C7" s="7" t="s">
        <v>791</v>
      </c>
      <c r="D7" s="5" t="s">
        <v>848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3">
        <v>114</v>
      </c>
      <c r="T7" s="35"/>
      <c r="U7" s="35"/>
      <c r="V7" s="35"/>
      <c r="W7" s="35"/>
      <c r="X7" s="8">
        <f t="shared" si="0"/>
        <v>114</v>
      </c>
      <c r="Y7" s="51">
        <v>1</v>
      </c>
      <c r="Z7" s="51"/>
      <c r="AA7" s="51"/>
      <c r="AB7" s="44">
        <f t="shared" si="1"/>
        <v>1</v>
      </c>
      <c r="AC7" s="25">
        <f t="shared" si="2"/>
        <v>1</v>
      </c>
      <c r="AD7" s="13"/>
    </row>
    <row r="8" spans="1:30" s="1" customFormat="1" x14ac:dyDescent="0.2">
      <c r="A8" s="14" t="s">
        <v>60</v>
      </c>
      <c r="B8" s="7" t="s">
        <v>792</v>
      </c>
      <c r="C8" s="7" t="s">
        <v>793</v>
      </c>
      <c r="D8" s="5" t="s">
        <v>15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20">
        <v>145</v>
      </c>
      <c r="Q8" s="24">
        <v>195</v>
      </c>
      <c r="R8" s="35"/>
      <c r="S8" s="35"/>
      <c r="T8" s="35"/>
      <c r="U8" s="35"/>
      <c r="V8" s="35"/>
      <c r="W8" s="35"/>
      <c r="X8" s="8">
        <f t="shared" si="0"/>
        <v>340</v>
      </c>
      <c r="Y8" s="51">
        <v>2</v>
      </c>
      <c r="Z8" s="51"/>
      <c r="AA8" s="61" t="s">
        <v>936</v>
      </c>
      <c r="AB8" s="44">
        <f t="shared" si="1"/>
        <v>2</v>
      </c>
      <c r="AC8" s="25">
        <f t="shared" si="2"/>
        <v>2</v>
      </c>
      <c r="AD8" s="13"/>
    </row>
    <row r="9" spans="1:30" s="1" customFormat="1" x14ac:dyDescent="0.2">
      <c r="A9" s="14" t="s">
        <v>63</v>
      </c>
      <c r="B9" s="5" t="s">
        <v>619</v>
      </c>
      <c r="C9" s="5" t="s">
        <v>620</v>
      </c>
      <c r="D9" s="5" t="s">
        <v>200</v>
      </c>
      <c r="E9" s="29"/>
      <c r="F9" s="29"/>
      <c r="G9" s="35"/>
      <c r="H9" s="16"/>
      <c r="I9" s="16"/>
      <c r="J9" s="16"/>
      <c r="K9" s="16"/>
      <c r="L9" s="16"/>
      <c r="M9" s="33">
        <v>172</v>
      </c>
      <c r="N9" s="16"/>
      <c r="O9" s="16"/>
      <c r="P9" s="16"/>
      <c r="Q9" s="16"/>
      <c r="R9" s="35"/>
      <c r="S9" s="35"/>
      <c r="T9" s="35"/>
      <c r="U9" s="35"/>
      <c r="V9" s="35"/>
      <c r="W9" s="35"/>
      <c r="X9" s="8">
        <f t="shared" si="0"/>
        <v>172</v>
      </c>
      <c r="Y9" s="51">
        <v>1</v>
      </c>
      <c r="Z9" s="51"/>
      <c r="AA9" s="51"/>
      <c r="AB9" s="44">
        <f t="shared" si="1"/>
        <v>1</v>
      </c>
      <c r="AC9" s="25">
        <f t="shared" si="2"/>
        <v>1</v>
      </c>
      <c r="AD9" s="13"/>
    </row>
    <row r="10" spans="1:30" s="1" customFormat="1" x14ac:dyDescent="0.2">
      <c r="A10" s="14" t="s">
        <v>66</v>
      </c>
      <c r="B10" s="14" t="s">
        <v>176</v>
      </c>
      <c r="C10" s="14" t="s">
        <v>177</v>
      </c>
      <c r="D10" s="14" t="s">
        <v>178</v>
      </c>
      <c r="E10" s="20">
        <v>151</v>
      </c>
      <c r="F10" s="24">
        <v>84</v>
      </c>
      <c r="G10" s="35"/>
      <c r="H10" s="20">
        <v>153</v>
      </c>
      <c r="I10" s="20">
        <v>117</v>
      </c>
      <c r="J10" s="16"/>
      <c r="K10" s="16"/>
      <c r="L10" s="16"/>
      <c r="M10" s="16"/>
      <c r="N10" s="15">
        <v>78</v>
      </c>
      <c r="O10" s="16"/>
      <c r="P10" s="16"/>
      <c r="Q10" s="24">
        <v>156</v>
      </c>
      <c r="R10" s="35"/>
      <c r="S10" s="35"/>
      <c r="T10" s="35"/>
      <c r="U10" s="35"/>
      <c r="V10" s="35"/>
      <c r="W10" s="35"/>
      <c r="X10" s="8">
        <f t="shared" si="0"/>
        <v>739</v>
      </c>
      <c r="Y10" s="51">
        <v>5</v>
      </c>
      <c r="Z10" s="51"/>
      <c r="AA10" s="51"/>
      <c r="AB10" s="44">
        <f t="shared" si="1"/>
        <v>5</v>
      </c>
      <c r="AC10" s="25">
        <f t="shared" si="2"/>
        <v>6</v>
      </c>
      <c r="AD10" s="13"/>
    </row>
    <row r="11" spans="1:30" s="1" customFormat="1" x14ac:dyDescent="0.2">
      <c r="A11" s="14" t="s">
        <v>69</v>
      </c>
      <c r="B11" s="7" t="s">
        <v>176</v>
      </c>
      <c r="C11" s="7" t="s">
        <v>857</v>
      </c>
      <c r="D11" s="5" t="s">
        <v>178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4">
        <v>172</v>
      </c>
      <c r="U11" s="35"/>
      <c r="V11" s="33">
        <v>176</v>
      </c>
      <c r="W11" s="35"/>
      <c r="X11" s="8">
        <f t="shared" si="0"/>
        <v>348</v>
      </c>
      <c r="Y11" s="51">
        <v>1</v>
      </c>
      <c r="Z11" s="51"/>
      <c r="AA11" s="51"/>
      <c r="AB11" s="44">
        <f t="shared" si="1"/>
        <v>1</v>
      </c>
      <c r="AC11" s="25">
        <f t="shared" si="2"/>
        <v>2</v>
      </c>
      <c r="AD11" s="13"/>
    </row>
    <row r="12" spans="1:30" s="1" customFormat="1" x14ac:dyDescent="0.2">
      <c r="A12" s="14" t="s">
        <v>72</v>
      </c>
      <c r="B12" s="5" t="s">
        <v>724</v>
      </c>
      <c r="C12" s="5" t="s">
        <v>725</v>
      </c>
      <c r="D12" s="5" t="s">
        <v>31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4"/>
      <c r="U12" s="35"/>
      <c r="V12" s="33">
        <v>95</v>
      </c>
      <c r="W12" s="35"/>
      <c r="X12" s="8">
        <f t="shared" si="0"/>
        <v>95</v>
      </c>
      <c r="Y12" s="51">
        <v>1</v>
      </c>
      <c r="Z12" s="51"/>
      <c r="AA12" s="51"/>
      <c r="AB12" s="44">
        <f t="shared" si="1"/>
        <v>1</v>
      </c>
      <c r="AC12" s="25">
        <f t="shared" si="2"/>
        <v>1</v>
      </c>
      <c r="AD12" s="13"/>
    </row>
    <row r="13" spans="1:30" s="1" customFormat="1" x14ac:dyDescent="0.2">
      <c r="A13" s="14" t="s">
        <v>75</v>
      </c>
      <c r="B13" s="14" t="s">
        <v>110</v>
      </c>
      <c r="C13" s="14" t="s">
        <v>111</v>
      </c>
      <c r="D13" s="14" t="s">
        <v>9</v>
      </c>
      <c r="E13" s="20">
        <v>257</v>
      </c>
      <c r="F13" s="24">
        <v>349</v>
      </c>
      <c r="G13" s="35"/>
      <c r="H13" s="20">
        <v>259</v>
      </c>
      <c r="I13" s="16"/>
      <c r="J13" s="16"/>
      <c r="K13" s="16"/>
      <c r="L13" s="16"/>
      <c r="M13" s="16"/>
      <c r="N13" s="16"/>
      <c r="O13" s="16"/>
      <c r="P13" s="20">
        <v>251</v>
      </c>
      <c r="Q13" s="24">
        <v>343</v>
      </c>
      <c r="R13" s="16">
        <v>155</v>
      </c>
      <c r="S13" s="35"/>
      <c r="T13" s="35"/>
      <c r="U13" s="35"/>
      <c r="V13" s="35"/>
      <c r="W13" s="33">
        <v>150</v>
      </c>
      <c r="X13" s="8">
        <f t="shared" si="0"/>
        <v>1764</v>
      </c>
      <c r="Y13" s="51">
        <v>6</v>
      </c>
      <c r="Z13" s="51"/>
      <c r="AA13" s="51"/>
      <c r="AB13" s="44">
        <f t="shared" si="1"/>
        <v>6</v>
      </c>
      <c r="AC13" s="25">
        <f t="shared" si="2"/>
        <v>7</v>
      </c>
      <c r="AD13" s="13"/>
    </row>
    <row r="14" spans="1:30" s="1" customFormat="1" x14ac:dyDescent="0.2">
      <c r="A14" s="14" t="s">
        <v>78</v>
      </c>
      <c r="B14" s="14" t="s">
        <v>179</v>
      </c>
      <c r="C14" s="14" t="s">
        <v>180</v>
      </c>
      <c r="D14" s="14" t="s">
        <v>9</v>
      </c>
      <c r="E14" s="20">
        <v>139</v>
      </c>
      <c r="F14" s="24">
        <v>140.5</v>
      </c>
      <c r="G14" s="35"/>
      <c r="H14" s="20">
        <v>141</v>
      </c>
      <c r="I14" s="20">
        <v>217</v>
      </c>
      <c r="J14" s="16"/>
      <c r="K14" s="16"/>
      <c r="L14" s="16"/>
      <c r="M14" s="16"/>
      <c r="N14" s="16"/>
      <c r="O14" s="16"/>
      <c r="P14" s="16"/>
      <c r="Q14" s="16"/>
      <c r="R14" s="35"/>
      <c r="S14" s="35"/>
      <c r="T14" s="35"/>
      <c r="U14" s="35"/>
      <c r="V14" s="35"/>
      <c r="W14" s="35"/>
      <c r="X14" s="8">
        <f t="shared" si="0"/>
        <v>637.5</v>
      </c>
      <c r="Y14" s="51">
        <v>4</v>
      </c>
      <c r="Z14" s="51"/>
      <c r="AA14" s="51"/>
      <c r="AB14" s="44">
        <f t="shared" si="1"/>
        <v>4</v>
      </c>
      <c r="AC14" s="25">
        <f t="shared" si="2"/>
        <v>4</v>
      </c>
      <c r="AD14" s="13"/>
    </row>
    <row r="15" spans="1:30" s="1" customFormat="1" x14ac:dyDescent="0.2">
      <c r="A15" s="14" t="s">
        <v>81</v>
      </c>
      <c r="B15" s="5" t="s">
        <v>617</v>
      </c>
      <c r="C15" s="5" t="s">
        <v>618</v>
      </c>
      <c r="D15" s="5" t="s">
        <v>200</v>
      </c>
      <c r="E15" s="29"/>
      <c r="F15" s="29"/>
      <c r="G15" s="35"/>
      <c r="H15" s="16"/>
      <c r="I15" s="16"/>
      <c r="J15" s="16"/>
      <c r="K15" s="16"/>
      <c r="L15" s="16"/>
      <c r="M15" s="33">
        <v>140</v>
      </c>
      <c r="N15" s="16"/>
      <c r="O15" s="16"/>
      <c r="P15" s="16"/>
      <c r="Q15" s="16"/>
      <c r="R15" s="35"/>
      <c r="S15" s="35"/>
      <c r="T15" s="35"/>
      <c r="U15" s="35"/>
      <c r="V15" s="35"/>
      <c r="W15" s="35"/>
      <c r="X15" s="8">
        <f t="shared" si="0"/>
        <v>140</v>
      </c>
      <c r="Y15" s="51">
        <v>1</v>
      </c>
      <c r="Z15" s="51"/>
      <c r="AA15" s="51"/>
      <c r="AB15" s="44">
        <f t="shared" si="1"/>
        <v>1</v>
      </c>
      <c r="AC15" s="25">
        <f t="shared" si="2"/>
        <v>1</v>
      </c>
      <c r="AD15" s="13"/>
    </row>
    <row r="16" spans="1:30" s="1" customFormat="1" x14ac:dyDescent="0.2">
      <c r="A16" s="14" t="s">
        <v>84</v>
      </c>
      <c r="B16" s="7" t="s">
        <v>722</v>
      </c>
      <c r="C16" s="7" t="s">
        <v>723</v>
      </c>
      <c r="D16" s="5" t="s">
        <v>9</v>
      </c>
      <c r="E16" s="29"/>
      <c r="F16" s="29">
        <v>432</v>
      </c>
      <c r="G16" s="35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35"/>
      <c r="S16" s="35"/>
      <c r="T16" s="35"/>
      <c r="U16" s="35"/>
      <c r="V16" s="35"/>
      <c r="W16" s="35"/>
      <c r="X16" s="8">
        <f t="shared" si="0"/>
        <v>432</v>
      </c>
      <c r="Y16" s="51">
        <v>0</v>
      </c>
      <c r="Z16" s="51">
        <v>1</v>
      </c>
      <c r="AA16" s="51"/>
      <c r="AB16" s="44">
        <f t="shared" si="1"/>
        <v>1</v>
      </c>
      <c r="AC16" s="25">
        <f t="shared" si="2"/>
        <v>1</v>
      </c>
      <c r="AD16" s="13"/>
    </row>
    <row r="17" spans="1:30" s="1" customFormat="1" x14ac:dyDescent="0.2">
      <c r="A17" s="14" t="s">
        <v>87</v>
      </c>
      <c r="B17" s="7" t="s">
        <v>722</v>
      </c>
      <c r="C17" s="7" t="s">
        <v>733</v>
      </c>
      <c r="D17" s="5" t="s">
        <v>9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16">
        <v>177</v>
      </c>
      <c r="S17" s="16"/>
      <c r="T17" s="16"/>
      <c r="U17" s="16"/>
      <c r="V17" s="16"/>
      <c r="W17" s="33">
        <v>118</v>
      </c>
      <c r="X17" s="8">
        <f t="shared" si="0"/>
        <v>295</v>
      </c>
      <c r="Y17" s="51">
        <v>1</v>
      </c>
      <c r="Z17" s="51"/>
      <c r="AA17" s="51"/>
      <c r="AB17" s="44">
        <f t="shared" si="1"/>
        <v>1</v>
      </c>
      <c r="AC17" s="25">
        <f t="shared" si="2"/>
        <v>2</v>
      </c>
      <c r="AD17" s="13"/>
    </row>
    <row r="18" spans="1:30" s="1" customFormat="1" x14ac:dyDescent="0.2">
      <c r="A18" s="14" t="s">
        <v>88</v>
      </c>
      <c r="B18" s="7" t="s">
        <v>372</v>
      </c>
      <c r="C18" s="7" t="s">
        <v>373</v>
      </c>
      <c r="D18" s="5" t="s">
        <v>374</v>
      </c>
      <c r="E18" s="29"/>
      <c r="F18" s="29"/>
      <c r="G18" s="33">
        <v>114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35"/>
      <c r="X18" s="8">
        <f t="shared" si="0"/>
        <v>114</v>
      </c>
      <c r="Y18" s="51">
        <v>1</v>
      </c>
      <c r="Z18" s="51"/>
      <c r="AA18" s="51"/>
      <c r="AB18" s="44">
        <f t="shared" si="1"/>
        <v>1</v>
      </c>
      <c r="AC18" s="25">
        <f t="shared" si="2"/>
        <v>1</v>
      </c>
      <c r="AD18" s="13"/>
    </row>
    <row r="19" spans="1:30" s="1" customFormat="1" x14ac:dyDescent="0.2">
      <c r="A19" s="14" t="s">
        <v>89</v>
      </c>
      <c r="B19" s="5" t="s">
        <v>611</v>
      </c>
      <c r="C19" s="5" t="s">
        <v>612</v>
      </c>
      <c r="D19" s="5" t="s">
        <v>613</v>
      </c>
      <c r="E19" s="29"/>
      <c r="F19" s="29"/>
      <c r="G19" s="35"/>
      <c r="H19" s="16"/>
      <c r="I19" s="16"/>
      <c r="J19" s="16"/>
      <c r="K19" s="33">
        <v>140</v>
      </c>
      <c r="L19" s="16"/>
      <c r="M19" s="16"/>
      <c r="N19" s="16"/>
      <c r="O19" s="16"/>
      <c r="P19" s="16"/>
      <c r="Q19" s="16"/>
      <c r="R19" s="35"/>
      <c r="S19" s="35"/>
      <c r="T19" s="35"/>
      <c r="U19" s="35"/>
      <c r="V19" s="35"/>
      <c r="W19" s="35"/>
      <c r="X19" s="8">
        <f t="shared" si="0"/>
        <v>140</v>
      </c>
      <c r="Y19" s="51">
        <v>1</v>
      </c>
      <c r="Z19" s="51"/>
      <c r="AA19" s="51"/>
      <c r="AB19" s="44">
        <f t="shared" si="1"/>
        <v>1</v>
      </c>
      <c r="AC19" s="25">
        <f t="shared" si="2"/>
        <v>1</v>
      </c>
      <c r="AD19" s="13"/>
    </row>
    <row r="20" spans="1:30" s="1" customFormat="1" x14ac:dyDescent="0.2">
      <c r="A20" s="14" t="s">
        <v>90</v>
      </c>
      <c r="B20" s="7" t="s">
        <v>82</v>
      </c>
      <c r="C20" s="7" t="s">
        <v>83</v>
      </c>
      <c r="D20" s="5" t="s">
        <v>31</v>
      </c>
      <c r="E20" s="29"/>
      <c r="F20" s="29"/>
      <c r="G20" s="35"/>
      <c r="H20" s="16"/>
      <c r="I20" s="16"/>
      <c r="J20" s="16"/>
      <c r="K20" s="16"/>
      <c r="L20" s="16"/>
      <c r="M20" s="16"/>
      <c r="N20" s="15">
        <v>44</v>
      </c>
      <c r="O20" s="16"/>
      <c r="P20" s="16"/>
      <c r="Q20" s="16"/>
      <c r="R20" s="16"/>
      <c r="S20" s="16"/>
      <c r="T20" s="16"/>
      <c r="U20" s="16"/>
      <c r="V20" s="33">
        <v>112</v>
      </c>
      <c r="W20" s="35"/>
      <c r="X20" s="8">
        <f t="shared" si="0"/>
        <v>156</v>
      </c>
      <c r="Y20" s="51">
        <v>1</v>
      </c>
      <c r="Z20" s="51"/>
      <c r="AA20" s="51"/>
      <c r="AB20" s="44">
        <f t="shared" si="1"/>
        <v>1</v>
      </c>
      <c r="AC20" s="25">
        <f t="shared" si="2"/>
        <v>2</v>
      </c>
      <c r="AD20" s="13"/>
    </row>
    <row r="21" spans="1:30" s="1" customFormat="1" x14ac:dyDescent="0.2">
      <c r="A21" s="14" t="s">
        <v>93</v>
      </c>
      <c r="B21" s="7" t="s">
        <v>497</v>
      </c>
      <c r="C21" s="7" t="s">
        <v>498</v>
      </c>
      <c r="D21" s="5" t="s">
        <v>15</v>
      </c>
      <c r="E21" s="16"/>
      <c r="F21" s="29"/>
      <c r="G21" s="35"/>
      <c r="H21" s="20">
        <v>79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35"/>
      <c r="X21" s="8">
        <f t="shared" si="0"/>
        <v>79</v>
      </c>
      <c r="Y21" s="51">
        <v>1</v>
      </c>
      <c r="Z21" s="51"/>
      <c r="AA21" s="51"/>
      <c r="AB21" s="44">
        <f t="shared" si="1"/>
        <v>1</v>
      </c>
      <c r="AC21" s="25">
        <f t="shared" si="2"/>
        <v>1</v>
      </c>
      <c r="AD21" s="13"/>
    </row>
    <row r="22" spans="1:30" s="1" customFormat="1" x14ac:dyDescent="0.2">
      <c r="A22" s="14" t="s">
        <v>94</v>
      </c>
      <c r="B22" s="7" t="s">
        <v>638</v>
      </c>
      <c r="C22" s="7" t="s">
        <v>639</v>
      </c>
      <c r="D22" s="5" t="s">
        <v>393</v>
      </c>
      <c r="E22" s="29"/>
      <c r="F22" s="29"/>
      <c r="G22" s="35"/>
      <c r="H22" s="16"/>
      <c r="I22" s="16"/>
      <c r="J22" s="16"/>
      <c r="K22" s="16"/>
      <c r="L22" s="16"/>
      <c r="M22" s="16"/>
      <c r="N22" s="16"/>
      <c r="O22" s="33">
        <v>174</v>
      </c>
      <c r="P22" s="16"/>
      <c r="Q22" s="16"/>
      <c r="R22" s="35"/>
      <c r="S22" s="35"/>
      <c r="T22" s="35"/>
      <c r="U22" s="35"/>
      <c r="V22" s="35"/>
      <c r="W22" s="35"/>
      <c r="X22" s="8">
        <f t="shared" si="0"/>
        <v>174</v>
      </c>
      <c r="Y22" s="51">
        <v>1</v>
      </c>
      <c r="Z22" s="51">
        <v>1</v>
      </c>
      <c r="AA22" s="51"/>
      <c r="AB22" s="44">
        <f t="shared" si="1"/>
        <v>2</v>
      </c>
      <c r="AC22" s="25">
        <f t="shared" si="2"/>
        <v>1</v>
      </c>
      <c r="AD22" s="13"/>
    </row>
    <row r="23" spans="1:30" s="1" customFormat="1" x14ac:dyDescent="0.2">
      <c r="A23" s="14" t="s">
        <v>95</v>
      </c>
      <c r="B23" s="5" t="s">
        <v>61</v>
      </c>
      <c r="C23" s="5" t="s">
        <v>689</v>
      </c>
      <c r="D23" s="5" t="s">
        <v>31</v>
      </c>
      <c r="E23" s="29"/>
      <c r="F23" s="29"/>
      <c r="G23" s="35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35"/>
      <c r="S23" s="35"/>
      <c r="T23" s="35"/>
      <c r="U23" s="35"/>
      <c r="V23" s="33">
        <v>144</v>
      </c>
      <c r="W23" s="35"/>
      <c r="X23" s="8">
        <f t="shared" si="0"/>
        <v>144</v>
      </c>
      <c r="Y23" s="51">
        <v>1</v>
      </c>
      <c r="Z23" s="51"/>
      <c r="AA23" s="51"/>
      <c r="AB23" s="44">
        <f t="shared" si="1"/>
        <v>1</v>
      </c>
      <c r="AC23" s="25">
        <f t="shared" si="2"/>
        <v>1</v>
      </c>
      <c r="AD23" s="13"/>
    </row>
    <row r="24" spans="1:30" s="1" customFormat="1" x14ac:dyDescent="0.2">
      <c r="A24" s="14" t="s">
        <v>96</v>
      </c>
      <c r="B24" s="7" t="s">
        <v>829</v>
      </c>
      <c r="C24" s="7" t="s">
        <v>830</v>
      </c>
      <c r="D24" s="5" t="s">
        <v>9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16">
        <v>107</v>
      </c>
      <c r="S24" s="16"/>
      <c r="T24" s="16"/>
      <c r="U24" s="16"/>
      <c r="V24" s="16"/>
      <c r="W24" s="35"/>
      <c r="X24" s="8">
        <f t="shared" si="0"/>
        <v>107</v>
      </c>
      <c r="Y24" s="51">
        <v>0</v>
      </c>
      <c r="Z24" s="51">
        <v>1</v>
      </c>
      <c r="AA24" s="51"/>
      <c r="AB24" s="44">
        <f t="shared" si="1"/>
        <v>1</v>
      </c>
      <c r="AC24" s="25">
        <f t="shared" si="2"/>
        <v>1</v>
      </c>
      <c r="AD24" s="13"/>
    </row>
    <row r="25" spans="1:30" s="1" customFormat="1" x14ac:dyDescent="0.2">
      <c r="A25" s="14" t="s">
        <v>97</v>
      </c>
      <c r="B25" s="7" t="s">
        <v>363</v>
      </c>
      <c r="C25" s="7" t="s">
        <v>364</v>
      </c>
      <c r="D25" s="5" t="s">
        <v>149</v>
      </c>
      <c r="E25" s="29"/>
      <c r="F25" s="24">
        <v>140.5</v>
      </c>
      <c r="G25" s="33">
        <v>178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35"/>
      <c r="S25" s="35"/>
      <c r="T25" s="35"/>
      <c r="U25" s="35"/>
      <c r="V25" s="35"/>
      <c r="W25" s="35"/>
      <c r="X25" s="8">
        <f t="shared" si="0"/>
        <v>318.5</v>
      </c>
      <c r="Y25" s="51">
        <v>2</v>
      </c>
      <c r="Z25" s="51"/>
      <c r="AA25" s="51"/>
      <c r="AB25" s="44">
        <f t="shared" si="1"/>
        <v>2</v>
      </c>
      <c r="AC25" s="25">
        <f t="shared" si="2"/>
        <v>2</v>
      </c>
      <c r="AD25" s="13"/>
    </row>
    <row r="26" spans="1:30" s="1" customFormat="1" x14ac:dyDescent="0.2">
      <c r="A26" s="14" t="s">
        <v>98</v>
      </c>
      <c r="B26" s="7" t="s">
        <v>834</v>
      </c>
      <c r="C26" s="7" t="s">
        <v>835</v>
      </c>
      <c r="D26" s="5" t="s">
        <v>9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>
        <v>146</v>
      </c>
      <c r="T26" s="35"/>
      <c r="U26" s="35"/>
      <c r="V26" s="35"/>
      <c r="W26" s="35"/>
      <c r="X26" s="8">
        <f t="shared" si="0"/>
        <v>146</v>
      </c>
      <c r="Y26" s="51">
        <v>0</v>
      </c>
      <c r="Z26" s="51"/>
      <c r="AA26" s="51"/>
      <c r="AB26" s="44">
        <f t="shared" si="1"/>
        <v>0</v>
      </c>
      <c r="AC26" s="25">
        <f t="shared" si="2"/>
        <v>1</v>
      </c>
      <c r="AD26" s="13"/>
    </row>
    <row r="27" spans="1:30" s="1" customFormat="1" x14ac:dyDescent="0.2">
      <c r="A27" s="14" t="s">
        <v>99</v>
      </c>
      <c r="B27" s="7" t="s">
        <v>865</v>
      </c>
      <c r="C27" s="7" t="s">
        <v>866</v>
      </c>
      <c r="D27" s="5" t="s">
        <v>867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3">
        <v>140</v>
      </c>
      <c r="U27" s="35"/>
      <c r="V27" s="35"/>
      <c r="W27" s="35"/>
      <c r="X27" s="8">
        <f t="shared" si="0"/>
        <v>140</v>
      </c>
      <c r="Y27" s="51">
        <v>1</v>
      </c>
      <c r="Z27" s="51"/>
      <c r="AA27" s="51"/>
      <c r="AB27" s="44">
        <f t="shared" si="1"/>
        <v>1</v>
      </c>
      <c r="AC27" s="25">
        <f t="shared" si="2"/>
        <v>1</v>
      </c>
      <c r="AD27" s="13"/>
    </row>
    <row r="28" spans="1:30" s="1" customFormat="1" x14ac:dyDescent="0.2">
      <c r="A28" s="14" t="s">
        <v>100</v>
      </c>
      <c r="B28" s="7" t="s">
        <v>695</v>
      </c>
      <c r="C28" s="7" t="s">
        <v>696</v>
      </c>
      <c r="D28" s="5" t="s">
        <v>253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35"/>
      <c r="T28" s="35"/>
      <c r="U28" s="35">
        <v>140</v>
      </c>
      <c r="V28" s="35"/>
      <c r="W28" s="35"/>
      <c r="X28" s="8">
        <f t="shared" si="0"/>
        <v>140</v>
      </c>
      <c r="Y28" s="51">
        <v>0</v>
      </c>
      <c r="Z28" s="51"/>
      <c r="AA28" s="51"/>
      <c r="AB28" s="44">
        <f t="shared" si="1"/>
        <v>0</v>
      </c>
      <c r="AC28" s="25">
        <f t="shared" si="2"/>
        <v>1</v>
      </c>
      <c r="AD28" s="13"/>
    </row>
    <row r="29" spans="1:30" s="1" customFormat="1" x14ac:dyDescent="0.2">
      <c r="A29" s="14" t="s">
        <v>283</v>
      </c>
      <c r="B29" s="7" t="s">
        <v>495</v>
      </c>
      <c r="C29" s="7" t="s">
        <v>496</v>
      </c>
      <c r="D29" s="5" t="s">
        <v>31</v>
      </c>
      <c r="E29" s="16"/>
      <c r="F29" s="29"/>
      <c r="G29" s="35"/>
      <c r="H29" s="20">
        <v>117</v>
      </c>
      <c r="I29" s="20">
        <v>103</v>
      </c>
      <c r="J29" s="16"/>
      <c r="K29" s="16"/>
      <c r="L29" s="16"/>
      <c r="M29" s="16"/>
      <c r="N29" s="15">
        <v>56</v>
      </c>
      <c r="O29" s="16"/>
      <c r="P29" s="16"/>
      <c r="Q29" s="16"/>
      <c r="R29" s="35"/>
      <c r="S29" s="35"/>
      <c r="T29" s="35"/>
      <c r="U29" s="35"/>
      <c r="V29" s="35"/>
      <c r="W29" s="35"/>
      <c r="X29" s="8">
        <f t="shared" si="0"/>
        <v>276</v>
      </c>
      <c r="Y29" s="51">
        <v>2</v>
      </c>
      <c r="Z29" s="51"/>
      <c r="AA29" s="51"/>
      <c r="AB29" s="44">
        <f t="shared" si="1"/>
        <v>2</v>
      </c>
      <c r="AC29" s="25">
        <f t="shared" si="2"/>
        <v>3</v>
      </c>
      <c r="AD29" s="13"/>
    </row>
    <row r="30" spans="1:30" s="1" customFormat="1" x14ac:dyDescent="0.2">
      <c r="A30" s="14" t="s">
        <v>284</v>
      </c>
      <c r="B30" s="7" t="s">
        <v>738</v>
      </c>
      <c r="C30" s="7" t="s">
        <v>739</v>
      </c>
      <c r="D30" s="5" t="s">
        <v>707</v>
      </c>
      <c r="E30" s="29"/>
      <c r="F30" s="29"/>
      <c r="G30" s="35"/>
      <c r="H30" s="16"/>
      <c r="I30" s="16"/>
      <c r="J30" s="16"/>
      <c r="K30" s="16"/>
      <c r="L30" s="16"/>
      <c r="M30" s="16"/>
      <c r="N30" s="16"/>
      <c r="O30" s="33">
        <v>110</v>
      </c>
      <c r="P30" s="16"/>
      <c r="Q30" s="16"/>
      <c r="R30" s="16"/>
      <c r="S30" s="16"/>
      <c r="T30" s="16"/>
      <c r="U30" s="16"/>
      <c r="V30" s="16"/>
      <c r="W30" s="35"/>
      <c r="X30" s="8">
        <f t="shared" si="0"/>
        <v>110</v>
      </c>
      <c r="Y30" s="51">
        <v>1</v>
      </c>
      <c r="Z30" s="51"/>
      <c r="AA30" s="51"/>
      <c r="AB30" s="44">
        <f t="shared" si="1"/>
        <v>1</v>
      </c>
      <c r="AC30" s="25">
        <f t="shared" si="2"/>
        <v>1</v>
      </c>
      <c r="AD30" s="13"/>
    </row>
    <row r="31" spans="1:30" s="1" customFormat="1" x14ac:dyDescent="0.2">
      <c r="A31" s="14" t="s">
        <v>308</v>
      </c>
      <c r="B31" s="7" t="s">
        <v>377</v>
      </c>
      <c r="C31" s="7" t="s">
        <v>378</v>
      </c>
      <c r="D31" s="5" t="s">
        <v>141</v>
      </c>
      <c r="E31" s="29"/>
      <c r="F31" s="29"/>
      <c r="G31" s="33">
        <v>92.5</v>
      </c>
      <c r="H31" s="16"/>
      <c r="I31" s="16"/>
      <c r="J31" s="16"/>
      <c r="K31" s="16"/>
      <c r="L31" s="16"/>
      <c r="M31" s="16"/>
      <c r="N31" s="16"/>
      <c r="O31" s="16"/>
      <c r="P31" s="16"/>
      <c r="Q31" s="24">
        <v>117</v>
      </c>
      <c r="R31" s="35"/>
      <c r="S31" s="35"/>
      <c r="T31" s="35"/>
      <c r="U31" s="35"/>
      <c r="V31" s="35"/>
      <c r="W31" s="35"/>
      <c r="X31" s="8">
        <f t="shared" si="0"/>
        <v>209.5</v>
      </c>
      <c r="Y31" s="51">
        <v>2</v>
      </c>
      <c r="Z31" s="51"/>
      <c r="AA31" s="51"/>
      <c r="AB31" s="44">
        <f t="shared" si="1"/>
        <v>2</v>
      </c>
      <c r="AC31" s="25">
        <f t="shared" si="2"/>
        <v>2</v>
      </c>
      <c r="AD31" s="13"/>
    </row>
    <row r="32" spans="1:30" s="1" customFormat="1" x14ac:dyDescent="0.2">
      <c r="A32" s="14" t="s">
        <v>309</v>
      </c>
      <c r="B32" s="7" t="s">
        <v>794</v>
      </c>
      <c r="C32" s="7" t="s">
        <v>795</v>
      </c>
      <c r="D32" s="5" t="s">
        <v>9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4">
        <v>415</v>
      </c>
      <c r="R32" s="16">
        <v>261</v>
      </c>
      <c r="S32" s="35"/>
      <c r="T32" s="35"/>
      <c r="U32" s="35"/>
      <c r="V32" s="35"/>
      <c r="W32" s="33">
        <v>182</v>
      </c>
      <c r="X32" s="8">
        <f t="shared" si="0"/>
        <v>858</v>
      </c>
      <c r="Y32" s="51">
        <v>2</v>
      </c>
      <c r="Z32" s="51">
        <v>1</v>
      </c>
      <c r="AA32" s="61" t="s">
        <v>936</v>
      </c>
      <c r="AB32" s="44">
        <f t="shared" si="1"/>
        <v>3</v>
      </c>
      <c r="AC32" s="25">
        <f t="shared" si="2"/>
        <v>3</v>
      </c>
      <c r="AD32" s="13"/>
    </row>
    <row r="33" spans="1:30" s="1" customFormat="1" x14ac:dyDescent="0.2">
      <c r="A33" s="14" t="s">
        <v>310</v>
      </c>
      <c r="B33" s="14" t="s">
        <v>192</v>
      </c>
      <c r="C33" s="14" t="s">
        <v>193</v>
      </c>
      <c r="D33" s="14" t="s">
        <v>170</v>
      </c>
      <c r="E33" s="20">
        <v>55</v>
      </c>
      <c r="F33" s="29"/>
      <c r="G33" s="35"/>
      <c r="H33" s="20">
        <v>40</v>
      </c>
      <c r="I33" s="20">
        <v>57</v>
      </c>
      <c r="J33" s="16"/>
      <c r="K33" s="16"/>
      <c r="L33" s="16"/>
      <c r="M33" s="16"/>
      <c r="N33" s="16"/>
      <c r="O33" s="16"/>
      <c r="P33" s="20">
        <v>85</v>
      </c>
      <c r="Q33" s="16"/>
      <c r="R33" s="56"/>
      <c r="S33" s="35"/>
      <c r="T33" s="35"/>
      <c r="U33" s="35"/>
      <c r="V33" s="35"/>
      <c r="W33" s="33">
        <v>91.5</v>
      </c>
      <c r="X33" s="8">
        <f t="shared" si="0"/>
        <v>328.5</v>
      </c>
      <c r="Y33" s="51">
        <v>5</v>
      </c>
      <c r="Z33" s="51"/>
      <c r="AA33" s="51"/>
      <c r="AB33" s="44">
        <f t="shared" si="1"/>
        <v>5</v>
      </c>
      <c r="AC33" s="25">
        <f t="shared" si="2"/>
        <v>5</v>
      </c>
      <c r="AD33" s="13"/>
    </row>
    <row r="34" spans="1:30" s="1" customFormat="1" x14ac:dyDescent="0.2">
      <c r="A34" s="14" t="s">
        <v>341</v>
      </c>
      <c r="B34" s="7" t="s">
        <v>499</v>
      </c>
      <c r="C34" s="7" t="s">
        <v>500</v>
      </c>
      <c r="D34" s="5" t="s">
        <v>253</v>
      </c>
      <c r="E34" s="16"/>
      <c r="F34" s="29"/>
      <c r="G34" s="35"/>
      <c r="H34" s="20">
        <v>57</v>
      </c>
      <c r="I34" s="16"/>
      <c r="J34" s="16"/>
      <c r="K34" s="16"/>
      <c r="L34" s="16"/>
      <c r="M34" s="16"/>
      <c r="N34" s="16"/>
      <c r="O34" s="16"/>
      <c r="P34" s="16"/>
      <c r="Q34" s="24">
        <v>97.5</v>
      </c>
      <c r="R34" s="35"/>
      <c r="S34" s="35">
        <v>87.5</v>
      </c>
      <c r="T34" s="35"/>
      <c r="U34" s="35"/>
      <c r="V34" s="35"/>
      <c r="W34" s="33">
        <v>72.5</v>
      </c>
      <c r="X34" s="8">
        <f t="shared" si="0"/>
        <v>314.5</v>
      </c>
      <c r="Y34" s="51">
        <v>3</v>
      </c>
      <c r="Z34" s="51"/>
      <c r="AA34" s="51"/>
      <c r="AB34" s="44">
        <f t="shared" si="1"/>
        <v>3</v>
      </c>
      <c r="AC34" s="25">
        <f t="shared" si="2"/>
        <v>4</v>
      </c>
      <c r="AD34" s="13"/>
    </row>
    <row r="35" spans="1:30" s="1" customFormat="1" x14ac:dyDescent="0.2">
      <c r="A35" s="14" t="s">
        <v>342</v>
      </c>
      <c r="B35" s="14" t="s">
        <v>41</v>
      </c>
      <c r="C35" s="14" t="s">
        <v>42</v>
      </c>
      <c r="D35" s="14" t="s">
        <v>43</v>
      </c>
      <c r="E35" s="20">
        <v>89</v>
      </c>
      <c r="F35" s="24">
        <v>45</v>
      </c>
      <c r="G35" s="35"/>
      <c r="H35" s="16"/>
      <c r="I35" s="20">
        <v>40</v>
      </c>
      <c r="J35" s="16"/>
      <c r="K35" s="16"/>
      <c r="L35" s="16"/>
      <c r="M35" s="16"/>
      <c r="N35" s="16"/>
      <c r="O35" s="16"/>
      <c r="P35" s="16"/>
      <c r="Q35" s="16"/>
      <c r="R35" s="35"/>
      <c r="S35" s="35"/>
      <c r="T35" s="35"/>
      <c r="U35" s="35"/>
      <c r="V35" s="35"/>
      <c r="W35" s="35"/>
      <c r="X35" s="8">
        <f t="shared" si="0"/>
        <v>174</v>
      </c>
      <c r="Y35" s="51">
        <v>3</v>
      </c>
      <c r="Z35" s="51">
        <v>1</v>
      </c>
      <c r="AA35" s="51"/>
      <c r="AB35" s="44">
        <f t="shared" si="1"/>
        <v>4</v>
      </c>
      <c r="AC35" s="25">
        <f t="shared" si="2"/>
        <v>3</v>
      </c>
      <c r="AD35" s="13"/>
    </row>
    <row r="36" spans="1:30" s="1" customFormat="1" x14ac:dyDescent="0.2">
      <c r="A36" s="14" t="s">
        <v>343</v>
      </c>
      <c r="B36" s="7" t="s">
        <v>736</v>
      </c>
      <c r="C36" s="7" t="s">
        <v>737</v>
      </c>
      <c r="D36" s="5" t="s">
        <v>28</v>
      </c>
      <c r="E36" s="29"/>
      <c r="F36" s="29"/>
      <c r="G36" s="35"/>
      <c r="H36" s="16"/>
      <c r="I36" s="16"/>
      <c r="J36" s="16"/>
      <c r="K36" s="16"/>
      <c r="L36" s="16"/>
      <c r="M36" s="16"/>
      <c r="N36" s="15">
        <v>20</v>
      </c>
      <c r="O36" s="16"/>
      <c r="P36" s="16"/>
      <c r="Q36" s="16"/>
      <c r="R36" s="16"/>
      <c r="S36" s="16"/>
      <c r="T36" s="16"/>
      <c r="U36" s="16"/>
      <c r="V36" s="16"/>
      <c r="W36" s="35"/>
      <c r="X36" s="8">
        <f t="shared" si="0"/>
        <v>20</v>
      </c>
      <c r="Y36" s="51">
        <v>0</v>
      </c>
      <c r="Z36" s="51"/>
      <c r="AA36" s="51"/>
      <c r="AB36" s="44">
        <f t="shared" si="1"/>
        <v>0</v>
      </c>
      <c r="AC36" s="25">
        <f t="shared" si="2"/>
        <v>1</v>
      </c>
      <c r="AD36" s="13"/>
    </row>
    <row r="37" spans="1:30" s="1" customFormat="1" x14ac:dyDescent="0.2">
      <c r="A37" s="14" t="s">
        <v>344</v>
      </c>
      <c r="B37" s="7" t="s">
        <v>360</v>
      </c>
      <c r="C37" s="7" t="s">
        <v>361</v>
      </c>
      <c r="D37" s="5" t="s">
        <v>362</v>
      </c>
      <c r="E37" s="29"/>
      <c r="F37" s="24">
        <v>162</v>
      </c>
      <c r="G37" s="35"/>
      <c r="H37" s="16"/>
      <c r="I37" s="20">
        <v>141</v>
      </c>
      <c r="J37" s="16"/>
      <c r="K37" s="16"/>
      <c r="L37" s="20">
        <v>152</v>
      </c>
      <c r="M37" s="16"/>
      <c r="N37" s="16"/>
      <c r="O37" s="16"/>
      <c r="P37" s="20">
        <v>133</v>
      </c>
      <c r="Q37" s="24">
        <v>214.5</v>
      </c>
      <c r="R37" s="35"/>
      <c r="S37" s="35"/>
      <c r="T37" s="35"/>
      <c r="U37" s="35"/>
      <c r="V37" s="35"/>
      <c r="W37" s="35"/>
      <c r="X37" s="8">
        <f t="shared" si="0"/>
        <v>802.5</v>
      </c>
      <c r="Y37" s="51">
        <v>5</v>
      </c>
      <c r="Z37" s="51"/>
      <c r="AA37" s="51"/>
      <c r="AB37" s="44">
        <f t="shared" si="1"/>
        <v>5</v>
      </c>
      <c r="AC37" s="25">
        <f t="shared" si="2"/>
        <v>5</v>
      </c>
      <c r="AD37" s="13"/>
    </row>
    <row r="38" spans="1:30" s="1" customFormat="1" x14ac:dyDescent="0.2">
      <c r="A38" s="14" t="s">
        <v>345</v>
      </c>
      <c r="B38" s="14" t="s">
        <v>183</v>
      </c>
      <c r="C38" s="14" t="s">
        <v>184</v>
      </c>
      <c r="D38" s="14" t="s">
        <v>149</v>
      </c>
      <c r="E38" s="20">
        <v>115</v>
      </c>
      <c r="F38" s="24">
        <v>103.5</v>
      </c>
      <c r="G38" s="33">
        <v>97</v>
      </c>
      <c r="H38" s="20">
        <v>79</v>
      </c>
      <c r="I38" s="16"/>
      <c r="J38" s="16"/>
      <c r="K38" s="16"/>
      <c r="L38" s="16"/>
      <c r="M38" s="16"/>
      <c r="N38" s="16"/>
      <c r="O38" s="16"/>
      <c r="P38" s="20">
        <v>107</v>
      </c>
      <c r="Q38" s="16"/>
      <c r="R38" s="35"/>
      <c r="S38" s="35"/>
      <c r="T38" s="35"/>
      <c r="U38" s="35"/>
      <c r="V38" s="35"/>
      <c r="W38" s="35"/>
      <c r="X38" s="8">
        <f t="shared" si="0"/>
        <v>501.5</v>
      </c>
      <c r="Y38" s="51">
        <v>5</v>
      </c>
      <c r="Z38" s="51"/>
      <c r="AA38" s="51"/>
      <c r="AB38" s="44">
        <f t="shared" si="1"/>
        <v>5</v>
      </c>
      <c r="AC38" s="25">
        <f t="shared" si="2"/>
        <v>5</v>
      </c>
      <c r="AD38" s="13"/>
    </row>
    <row r="39" spans="1:30" s="1" customFormat="1" x14ac:dyDescent="0.2">
      <c r="A39" s="14" t="s">
        <v>346</v>
      </c>
      <c r="B39" s="5" t="s">
        <v>904</v>
      </c>
      <c r="C39" s="5" t="s">
        <v>905</v>
      </c>
      <c r="D39" s="5" t="s">
        <v>294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35"/>
      <c r="S39" s="35"/>
      <c r="T39" s="35"/>
      <c r="U39" s="35"/>
      <c r="V39" s="35"/>
      <c r="W39" s="33">
        <v>82</v>
      </c>
      <c r="X39" s="8"/>
      <c r="Y39" s="51">
        <v>1</v>
      </c>
      <c r="Z39" s="51"/>
      <c r="AA39" s="51"/>
      <c r="AB39" s="44">
        <f t="shared" si="1"/>
        <v>1</v>
      </c>
      <c r="AC39" s="25"/>
      <c r="AD39" s="13"/>
    </row>
    <row r="40" spans="1:30" s="1" customFormat="1" x14ac:dyDescent="0.2">
      <c r="A40" s="14" t="s">
        <v>347</v>
      </c>
      <c r="B40" s="7" t="s">
        <v>851</v>
      </c>
      <c r="C40" s="7" t="s">
        <v>852</v>
      </c>
      <c r="D40" s="5" t="s">
        <v>526</v>
      </c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3">
        <v>97</v>
      </c>
      <c r="T40" s="35"/>
      <c r="U40" s="35"/>
      <c r="V40" s="35"/>
      <c r="W40" s="35"/>
      <c r="X40" s="8">
        <f t="shared" ref="X40:X50" si="3">SUM(E40:W40)</f>
        <v>97</v>
      </c>
      <c r="Y40" s="51">
        <v>1</v>
      </c>
      <c r="Z40" s="51"/>
      <c r="AA40" s="51"/>
      <c r="AB40" s="44">
        <f t="shared" si="1"/>
        <v>1</v>
      </c>
      <c r="AC40" s="25">
        <f t="shared" ref="AC40:AC50" si="4">COUNTA(E40:W40)</f>
        <v>1</v>
      </c>
      <c r="AD40" s="13"/>
    </row>
    <row r="41" spans="1:30" s="1" customFormat="1" x14ac:dyDescent="0.2">
      <c r="A41" s="14" t="s">
        <v>348</v>
      </c>
      <c r="B41" s="14" t="s">
        <v>190</v>
      </c>
      <c r="C41" s="14" t="s">
        <v>191</v>
      </c>
      <c r="D41" s="14" t="s">
        <v>175</v>
      </c>
      <c r="E41" s="20">
        <v>67</v>
      </c>
      <c r="F41" s="29"/>
      <c r="G41" s="35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35"/>
      <c r="X41" s="8">
        <f t="shared" si="3"/>
        <v>67</v>
      </c>
      <c r="Y41" s="51">
        <v>1</v>
      </c>
      <c r="Z41" s="51"/>
      <c r="AA41" s="51"/>
      <c r="AB41" s="44">
        <f t="shared" si="1"/>
        <v>1</v>
      </c>
      <c r="AC41" s="25">
        <f t="shared" si="4"/>
        <v>1</v>
      </c>
      <c r="AD41" s="13"/>
    </row>
    <row r="42" spans="1:30" s="1" customFormat="1" x14ac:dyDescent="0.2">
      <c r="A42" s="14" t="s">
        <v>349</v>
      </c>
      <c r="B42" s="14" t="s">
        <v>168</v>
      </c>
      <c r="C42" s="14" t="s">
        <v>169</v>
      </c>
      <c r="D42" s="14" t="s">
        <v>170</v>
      </c>
      <c r="E42" s="20">
        <v>215</v>
      </c>
      <c r="F42" s="29"/>
      <c r="G42" s="35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35"/>
      <c r="S42" s="35"/>
      <c r="T42" s="35"/>
      <c r="U42" s="35"/>
      <c r="V42" s="35"/>
      <c r="W42" s="35"/>
      <c r="X42" s="8">
        <f t="shared" si="3"/>
        <v>215</v>
      </c>
      <c r="Y42" s="51">
        <v>1</v>
      </c>
      <c r="Z42" s="51">
        <v>1</v>
      </c>
      <c r="AA42" s="51"/>
      <c r="AB42" s="44">
        <f t="shared" si="1"/>
        <v>2</v>
      </c>
      <c r="AC42" s="25">
        <f t="shared" si="4"/>
        <v>1</v>
      </c>
      <c r="AD42" s="13"/>
    </row>
    <row r="43" spans="1:30" s="1" customFormat="1" x14ac:dyDescent="0.2">
      <c r="A43" s="14" t="s">
        <v>350</v>
      </c>
      <c r="B43" s="5" t="s">
        <v>559</v>
      </c>
      <c r="C43" s="5" t="s">
        <v>560</v>
      </c>
      <c r="D43" s="5" t="s">
        <v>280</v>
      </c>
      <c r="E43" s="29"/>
      <c r="F43" s="29"/>
      <c r="G43" s="35"/>
      <c r="H43" s="16"/>
      <c r="I43" s="20">
        <v>69</v>
      </c>
      <c r="J43" s="16"/>
      <c r="K43" s="16"/>
      <c r="L43" s="20">
        <v>130</v>
      </c>
      <c r="M43" s="16"/>
      <c r="N43" s="16"/>
      <c r="O43" s="16"/>
      <c r="P43" s="20">
        <v>121</v>
      </c>
      <c r="Q43" s="24">
        <v>175.5</v>
      </c>
      <c r="R43" s="35"/>
      <c r="S43" s="35">
        <v>178</v>
      </c>
      <c r="T43" s="35"/>
      <c r="U43" s="35"/>
      <c r="V43" s="35"/>
      <c r="W43" s="35"/>
      <c r="X43" s="8">
        <f t="shared" si="3"/>
        <v>673.5</v>
      </c>
      <c r="Y43" s="51">
        <v>4</v>
      </c>
      <c r="Z43" s="51"/>
      <c r="AA43" s="51"/>
      <c r="AB43" s="44">
        <f t="shared" si="1"/>
        <v>4</v>
      </c>
      <c r="AC43" s="25">
        <f t="shared" si="4"/>
        <v>5</v>
      </c>
      <c r="AD43" s="13"/>
    </row>
    <row r="44" spans="1:30" s="1" customFormat="1" x14ac:dyDescent="0.2">
      <c r="A44" s="14" t="s">
        <v>351</v>
      </c>
      <c r="B44" s="7" t="s">
        <v>561</v>
      </c>
      <c r="C44" s="7" t="s">
        <v>562</v>
      </c>
      <c r="D44" s="5" t="s">
        <v>167</v>
      </c>
      <c r="E44" s="29"/>
      <c r="F44" s="29"/>
      <c r="G44" s="35"/>
      <c r="H44" s="16"/>
      <c r="I44" s="20">
        <v>103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35"/>
      <c r="X44" s="8">
        <f t="shared" si="3"/>
        <v>103</v>
      </c>
      <c r="Y44" s="51">
        <v>1</v>
      </c>
      <c r="Z44" s="51"/>
      <c r="AA44" s="51"/>
      <c r="AB44" s="44">
        <f t="shared" si="1"/>
        <v>1</v>
      </c>
      <c r="AC44" s="25">
        <f t="shared" si="4"/>
        <v>1</v>
      </c>
      <c r="AD44" s="13"/>
    </row>
    <row r="45" spans="1:30" s="1" customFormat="1" x14ac:dyDescent="0.2">
      <c r="A45" s="14" t="s">
        <v>410</v>
      </c>
      <c r="B45" s="7" t="s">
        <v>825</v>
      </c>
      <c r="C45" s="7" t="s">
        <v>826</v>
      </c>
      <c r="D45" s="5" t="s">
        <v>9</v>
      </c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16">
        <v>143</v>
      </c>
      <c r="S45" s="16"/>
      <c r="T45" s="16"/>
      <c r="U45" s="16"/>
      <c r="V45" s="16"/>
      <c r="W45" s="35"/>
      <c r="X45" s="8">
        <f t="shared" si="3"/>
        <v>143</v>
      </c>
      <c r="Y45" s="51">
        <v>0</v>
      </c>
      <c r="Z45" s="51"/>
      <c r="AA45" s="51"/>
      <c r="AB45" s="44">
        <f t="shared" si="1"/>
        <v>0</v>
      </c>
      <c r="AC45" s="25">
        <f t="shared" si="4"/>
        <v>1</v>
      </c>
      <c r="AD45" s="13"/>
    </row>
    <row r="46" spans="1:30" s="1" customFormat="1" x14ac:dyDescent="0.2">
      <c r="A46" s="14" t="s">
        <v>411</v>
      </c>
      <c r="B46" s="14" t="s">
        <v>181</v>
      </c>
      <c r="C46" s="14" t="s">
        <v>182</v>
      </c>
      <c r="D46" s="14" t="s">
        <v>162</v>
      </c>
      <c r="E46" s="20">
        <v>127</v>
      </c>
      <c r="F46" s="24">
        <v>181.5</v>
      </c>
      <c r="G46" s="35"/>
      <c r="H46" s="20">
        <v>129</v>
      </c>
      <c r="I46" s="20">
        <v>175</v>
      </c>
      <c r="J46" s="16"/>
      <c r="K46" s="33">
        <v>172</v>
      </c>
      <c r="L46" s="20">
        <v>236</v>
      </c>
      <c r="M46" s="16"/>
      <c r="N46" s="16"/>
      <c r="O46" s="16"/>
      <c r="P46" s="16"/>
      <c r="Q46" s="16"/>
      <c r="R46" s="35"/>
      <c r="S46" s="35"/>
      <c r="T46" s="35"/>
      <c r="U46" s="35"/>
      <c r="V46" s="35"/>
      <c r="W46" s="35"/>
      <c r="X46" s="8">
        <f t="shared" si="3"/>
        <v>1020.5</v>
      </c>
      <c r="Y46" s="51">
        <v>6</v>
      </c>
      <c r="Z46" s="51"/>
      <c r="AA46" s="51"/>
      <c r="AB46" s="44">
        <f t="shared" si="1"/>
        <v>6</v>
      </c>
      <c r="AC46" s="25">
        <f t="shared" si="4"/>
        <v>6</v>
      </c>
      <c r="AD46" s="13"/>
    </row>
    <row r="47" spans="1:30" s="1" customFormat="1" x14ac:dyDescent="0.2">
      <c r="A47" s="14" t="s">
        <v>423</v>
      </c>
      <c r="B47" s="14" t="s">
        <v>127</v>
      </c>
      <c r="C47" s="14" t="s">
        <v>128</v>
      </c>
      <c r="D47" s="14" t="s">
        <v>129</v>
      </c>
      <c r="E47" s="20">
        <v>173</v>
      </c>
      <c r="F47" s="24">
        <v>201</v>
      </c>
      <c r="G47" s="35"/>
      <c r="H47" s="20">
        <v>175</v>
      </c>
      <c r="I47" s="20">
        <v>259</v>
      </c>
      <c r="J47" s="33">
        <v>170</v>
      </c>
      <c r="K47" s="16"/>
      <c r="L47" s="16"/>
      <c r="M47" s="16"/>
      <c r="N47" s="15">
        <v>100</v>
      </c>
      <c r="O47" s="16"/>
      <c r="P47" s="20">
        <v>209</v>
      </c>
      <c r="Q47" s="24">
        <v>234</v>
      </c>
      <c r="R47" s="35"/>
      <c r="S47" s="35"/>
      <c r="T47" s="35"/>
      <c r="U47" s="35">
        <v>172</v>
      </c>
      <c r="V47" s="35"/>
      <c r="W47" s="35"/>
      <c r="X47" s="8">
        <f t="shared" si="3"/>
        <v>1693</v>
      </c>
      <c r="Y47" s="51">
        <v>7</v>
      </c>
      <c r="Z47" s="51"/>
      <c r="AA47" s="51"/>
      <c r="AB47" s="44">
        <f t="shared" si="1"/>
        <v>7</v>
      </c>
      <c r="AC47" s="25">
        <f t="shared" si="4"/>
        <v>9</v>
      </c>
      <c r="AD47" s="13"/>
    </row>
    <row r="48" spans="1:30" s="1" customFormat="1" x14ac:dyDescent="0.2">
      <c r="A48" s="14" t="s">
        <v>424</v>
      </c>
      <c r="B48" s="14" t="s">
        <v>185</v>
      </c>
      <c r="C48" s="14" t="s">
        <v>186</v>
      </c>
      <c r="D48" s="14" t="s">
        <v>187</v>
      </c>
      <c r="E48" s="20">
        <v>103</v>
      </c>
      <c r="F48" s="29"/>
      <c r="G48" s="35"/>
      <c r="H48" s="20">
        <v>93</v>
      </c>
      <c r="I48" s="20">
        <v>129</v>
      </c>
      <c r="J48" s="16"/>
      <c r="K48" s="16"/>
      <c r="L48" s="16"/>
      <c r="M48" s="16"/>
      <c r="N48" s="16"/>
      <c r="O48" s="16"/>
      <c r="P48" s="20">
        <v>107</v>
      </c>
      <c r="Q48" s="16"/>
      <c r="R48" s="35"/>
      <c r="S48" s="35"/>
      <c r="T48" s="35"/>
      <c r="U48" s="35"/>
      <c r="V48" s="35"/>
      <c r="W48" s="35"/>
      <c r="X48" s="8">
        <f t="shared" si="3"/>
        <v>432</v>
      </c>
      <c r="Y48" s="51">
        <v>4</v>
      </c>
      <c r="Z48" s="51"/>
      <c r="AA48" s="51"/>
      <c r="AB48" s="44">
        <f t="shared" si="1"/>
        <v>4</v>
      </c>
      <c r="AC48" s="25">
        <f t="shared" si="4"/>
        <v>4</v>
      </c>
      <c r="AD48" s="13"/>
    </row>
    <row r="49" spans="1:30" s="1" customFormat="1" x14ac:dyDescent="0.2">
      <c r="A49" s="14" t="s">
        <v>425</v>
      </c>
      <c r="B49" s="7" t="s">
        <v>429</v>
      </c>
      <c r="C49" s="7" t="s">
        <v>430</v>
      </c>
      <c r="D49" s="5" t="s">
        <v>106</v>
      </c>
      <c r="E49" s="29"/>
      <c r="F49" s="29"/>
      <c r="G49" s="33">
        <v>146</v>
      </c>
      <c r="H49" s="16"/>
      <c r="I49" s="20">
        <v>153</v>
      </c>
      <c r="J49" s="16"/>
      <c r="K49" s="16"/>
      <c r="L49" s="20">
        <v>194</v>
      </c>
      <c r="M49" s="16"/>
      <c r="N49" s="16"/>
      <c r="O49" s="16"/>
      <c r="P49" s="20">
        <v>167</v>
      </c>
      <c r="Q49" s="24">
        <v>271</v>
      </c>
      <c r="R49" s="35"/>
      <c r="S49" s="35"/>
      <c r="T49" s="35"/>
      <c r="U49" s="35"/>
      <c r="V49" s="35"/>
      <c r="W49" s="35"/>
      <c r="X49" s="8">
        <f t="shared" si="3"/>
        <v>931</v>
      </c>
      <c r="Y49" s="51">
        <v>5</v>
      </c>
      <c r="Z49" s="51"/>
      <c r="AA49" s="51"/>
      <c r="AB49" s="44">
        <f t="shared" si="1"/>
        <v>5</v>
      </c>
      <c r="AC49" s="25">
        <f t="shared" si="4"/>
        <v>5</v>
      </c>
      <c r="AD49" s="13"/>
    </row>
    <row r="50" spans="1:30" s="1" customFormat="1" x14ac:dyDescent="0.2">
      <c r="A50" s="14" t="s">
        <v>480</v>
      </c>
      <c r="B50" s="7" t="s">
        <v>734</v>
      </c>
      <c r="C50" s="7" t="s">
        <v>735</v>
      </c>
      <c r="D50" s="5" t="s">
        <v>31</v>
      </c>
      <c r="E50" s="29"/>
      <c r="F50" s="29"/>
      <c r="G50" s="35"/>
      <c r="H50" s="16"/>
      <c r="I50" s="16"/>
      <c r="J50" s="16"/>
      <c r="K50" s="16"/>
      <c r="L50" s="16"/>
      <c r="M50" s="16"/>
      <c r="N50" s="15">
        <v>32</v>
      </c>
      <c r="O50" s="16"/>
      <c r="P50" s="16"/>
      <c r="Q50" s="16"/>
      <c r="R50" s="16"/>
      <c r="S50" s="16"/>
      <c r="T50" s="16"/>
      <c r="U50" s="16"/>
      <c r="V50" s="16"/>
      <c r="W50" s="35"/>
      <c r="X50" s="8">
        <f t="shared" si="3"/>
        <v>32</v>
      </c>
      <c r="Y50" s="51">
        <v>0</v>
      </c>
      <c r="Z50" s="51"/>
      <c r="AA50" s="51"/>
      <c r="AB50" s="44">
        <f t="shared" si="1"/>
        <v>0</v>
      </c>
      <c r="AC50" s="25">
        <f t="shared" si="4"/>
        <v>1</v>
      </c>
      <c r="AD50" s="13"/>
    </row>
    <row r="51" spans="1:30" s="1" customFormat="1" x14ac:dyDescent="0.2">
      <c r="A51" s="11"/>
      <c r="B51" s="11"/>
      <c r="C51" s="11"/>
      <c r="D51" s="11"/>
      <c r="E51" s="2"/>
      <c r="F51" s="27"/>
      <c r="G51" s="37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37"/>
      <c r="X51" s="2"/>
      <c r="Y51" s="2"/>
      <c r="Z51" s="2"/>
      <c r="AA51" s="2"/>
    </row>
    <row r="52" spans="1:30" s="1" customFormat="1" x14ac:dyDescent="0.2">
      <c r="A52" s="12"/>
      <c r="B52" s="2"/>
      <c r="C52" s="2"/>
      <c r="D52" s="2"/>
      <c r="E52" s="2"/>
      <c r="F52" s="27"/>
      <c r="G52" s="37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37"/>
      <c r="X52" s="2"/>
      <c r="Y52" s="2"/>
      <c r="Z52" s="2"/>
      <c r="AA52" s="2"/>
    </row>
    <row r="53" spans="1:30" x14ac:dyDescent="0.2">
      <c r="A53" s="4"/>
    </row>
  </sheetData>
  <sortState xmlns:xlrd2="http://schemas.microsoft.com/office/spreadsheetml/2017/richdata2" ref="B4:AC50">
    <sortCondition ref="B4:B50"/>
  </sortState>
  <mergeCells count="10">
    <mergeCell ref="AC2:AC3"/>
    <mergeCell ref="A2:A3"/>
    <mergeCell ref="B2:B3"/>
    <mergeCell ref="C2:C3"/>
    <mergeCell ref="D2:D3"/>
    <mergeCell ref="X2:X3"/>
    <mergeCell ref="AB2:AB3"/>
    <mergeCell ref="Y2:Y3"/>
    <mergeCell ref="Z2:Z3"/>
    <mergeCell ref="AA2:AA3"/>
  </mergeCells>
  <phoneticPr fontId="8" type="noConversion"/>
  <conditionalFormatting sqref="AB4:AB50">
    <cfRule type="cellIs" dxfId="9" priority="1" operator="lessThan">
      <formula>4</formula>
    </cfRule>
    <cfRule type="cellIs" dxfId="8" priority="2" operator="greaterThan">
      <formula>3</formula>
    </cfRule>
  </conditionalFormatting>
  <pageMargins left="0.7" right="0.7" top="0.75" bottom="0.75" header="0.3" footer="0.3"/>
  <pageSetup paperSize="9" scale="50" fitToHeight="10" orientation="landscape" horizontalDpi="0" verticalDpi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9EC4-11ED-DC4E-A2DA-F1D129E8B56B}">
  <sheetPr>
    <tabColor theme="9"/>
    <pageSetUpPr fitToPage="1"/>
  </sheetPr>
  <dimension ref="A1:AC65"/>
  <sheetViews>
    <sheetView topLeftCell="A15" zoomScale="87" workbookViewId="0">
      <selection activeCell="D68" sqref="D68"/>
    </sheetView>
  </sheetViews>
  <sheetFormatPr baseColWidth="10" defaultRowHeight="16" x14ac:dyDescent="0.2"/>
  <cols>
    <col min="1" max="1" width="4.1640625" customWidth="1"/>
    <col min="2" max="2" width="25.83203125" bestFit="1" customWidth="1"/>
    <col min="3" max="3" width="25" customWidth="1"/>
    <col min="4" max="4" width="32.5" bestFit="1" customWidth="1"/>
    <col min="5" max="5" width="6.5" customWidth="1"/>
    <col min="6" max="7" width="6.5" style="28" customWidth="1"/>
    <col min="8" max="21" width="6.5" style="45" customWidth="1"/>
    <col min="22" max="23" width="6.5" style="36" customWidth="1"/>
    <col min="24" max="24" width="9" customWidth="1"/>
    <col min="25" max="27" width="6.6640625" customWidth="1"/>
    <col min="28" max="28" width="6.33203125" bestFit="1" customWidth="1"/>
    <col min="29" max="29" width="6" customWidth="1"/>
  </cols>
  <sheetData>
    <row r="1" spans="1:29" x14ac:dyDescent="0.2">
      <c r="A1" s="17" t="s">
        <v>266</v>
      </c>
    </row>
    <row r="2" spans="1:29" x14ac:dyDescent="0.2">
      <c r="A2" s="73" t="s">
        <v>0</v>
      </c>
      <c r="B2" s="73" t="s">
        <v>1</v>
      </c>
      <c r="C2" s="73" t="s">
        <v>2</v>
      </c>
      <c r="D2" s="73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8" t="s">
        <v>660</v>
      </c>
      <c r="J2" s="41" t="s">
        <v>572</v>
      </c>
      <c r="K2" s="41" t="s">
        <v>577</v>
      </c>
      <c r="L2" s="38" t="s">
        <v>585</v>
      </c>
      <c r="M2" s="41" t="s">
        <v>593</v>
      </c>
      <c r="N2" s="39" t="s">
        <v>685</v>
      </c>
      <c r="O2" s="41" t="s">
        <v>718</v>
      </c>
      <c r="P2" s="38" t="s">
        <v>753</v>
      </c>
      <c r="Q2" s="40" t="s">
        <v>754</v>
      </c>
      <c r="R2" s="38" t="s">
        <v>824</v>
      </c>
      <c r="S2" s="41" t="s">
        <v>842</v>
      </c>
      <c r="T2" s="41" t="s">
        <v>842</v>
      </c>
      <c r="U2" s="41" t="s">
        <v>843</v>
      </c>
      <c r="V2" s="41" t="s">
        <v>897</v>
      </c>
      <c r="W2" s="41" t="s">
        <v>896</v>
      </c>
      <c r="X2" s="74" t="s">
        <v>92</v>
      </c>
      <c r="Y2" s="76" t="s">
        <v>889</v>
      </c>
      <c r="Z2" s="76" t="s">
        <v>890</v>
      </c>
      <c r="AA2" s="78" t="s">
        <v>891</v>
      </c>
      <c r="AB2" s="75" t="s">
        <v>286</v>
      </c>
      <c r="AC2" s="72" t="s">
        <v>311</v>
      </c>
    </row>
    <row r="3" spans="1:29" ht="150" customHeight="1" x14ac:dyDescent="0.2">
      <c r="A3" s="73"/>
      <c r="B3" s="73"/>
      <c r="C3" s="73"/>
      <c r="D3" s="73"/>
      <c r="E3" s="18" t="s">
        <v>91</v>
      </c>
      <c r="F3" s="22" t="s">
        <v>287</v>
      </c>
      <c r="G3" s="32" t="s">
        <v>407</v>
      </c>
      <c r="H3" s="18" t="s">
        <v>448</v>
      </c>
      <c r="I3" s="18" t="s">
        <v>551</v>
      </c>
      <c r="J3" s="32" t="s">
        <v>573</v>
      </c>
      <c r="K3" s="32" t="s">
        <v>576</v>
      </c>
      <c r="L3" s="18" t="s">
        <v>586</v>
      </c>
      <c r="M3" s="32" t="s">
        <v>594</v>
      </c>
      <c r="N3" s="21" t="s">
        <v>684</v>
      </c>
      <c r="O3" s="32" t="s">
        <v>712</v>
      </c>
      <c r="P3" s="18" t="s">
        <v>752</v>
      </c>
      <c r="Q3" s="22" t="s">
        <v>755</v>
      </c>
      <c r="R3" s="18" t="s">
        <v>823</v>
      </c>
      <c r="S3" s="32" t="s">
        <v>839</v>
      </c>
      <c r="T3" s="32" t="s">
        <v>840</v>
      </c>
      <c r="U3" s="32" t="s">
        <v>841</v>
      </c>
      <c r="V3" s="32" t="s">
        <v>894</v>
      </c>
      <c r="W3" s="32" t="s">
        <v>895</v>
      </c>
      <c r="X3" s="74"/>
      <c r="Y3" s="77"/>
      <c r="Z3" s="77"/>
      <c r="AA3" s="79"/>
      <c r="AB3" s="75"/>
      <c r="AC3" s="72"/>
    </row>
    <row r="4" spans="1:29" x14ac:dyDescent="0.2">
      <c r="A4" s="14" t="s">
        <v>48</v>
      </c>
      <c r="B4" s="14" t="s">
        <v>204</v>
      </c>
      <c r="C4" s="14" t="s">
        <v>205</v>
      </c>
      <c r="D4" s="14" t="s">
        <v>12</v>
      </c>
      <c r="E4" s="20">
        <v>100</v>
      </c>
      <c r="F4" s="24">
        <v>183</v>
      </c>
      <c r="G4" s="35"/>
      <c r="H4" s="20">
        <v>94</v>
      </c>
      <c r="I4" s="16"/>
      <c r="J4" s="33">
        <v>91.5</v>
      </c>
      <c r="K4" s="16"/>
      <c r="L4" s="20">
        <v>136</v>
      </c>
      <c r="M4" s="16"/>
      <c r="N4" s="16"/>
      <c r="O4" s="16"/>
      <c r="P4" s="20">
        <v>114</v>
      </c>
      <c r="Q4" s="16"/>
      <c r="R4" s="16"/>
      <c r="S4" s="16"/>
      <c r="T4" s="16"/>
      <c r="U4" s="16"/>
      <c r="V4" s="35"/>
      <c r="W4" s="35"/>
      <c r="X4" s="8">
        <f t="shared" ref="X4:X35" si="0">SUM(E4:W4)</f>
        <v>718.5</v>
      </c>
      <c r="Y4" s="54">
        <v>6</v>
      </c>
      <c r="Z4" s="55"/>
      <c r="AA4" s="55"/>
      <c r="AB4" s="44">
        <f t="shared" ref="AB4:AB35" si="1">SUM(Y4:Z4)</f>
        <v>6</v>
      </c>
      <c r="AC4" s="25">
        <f t="shared" ref="AC4:AC35" si="2">COUNTA(E4:W4)</f>
        <v>6</v>
      </c>
    </row>
    <row r="5" spans="1:29" x14ac:dyDescent="0.2">
      <c r="A5" s="14" t="s">
        <v>51</v>
      </c>
      <c r="B5" s="14" t="s">
        <v>85</v>
      </c>
      <c r="C5" s="14" t="s">
        <v>86</v>
      </c>
      <c r="D5" s="14" t="s">
        <v>12</v>
      </c>
      <c r="E5" s="20">
        <v>47</v>
      </c>
      <c r="F5" s="23">
        <v>158</v>
      </c>
      <c r="G5" s="30"/>
      <c r="H5" s="46"/>
      <c r="I5" s="16"/>
      <c r="J5" s="33">
        <v>72.5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35"/>
      <c r="W5" s="35"/>
      <c r="X5" s="8">
        <f t="shared" si="0"/>
        <v>277.5</v>
      </c>
      <c r="Y5" s="54">
        <v>2</v>
      </c>
      <c r="Z5" s="55"/>
      <c r="AA5" s="55"/>
      <c r="AB5" s="44">
        <f t="shared" si="1"/>
        <v>2</v>
      </c>
      <c r="AC5" s="25">
        <f t="shared" si="2"/>
        <v>3</v>
      </c>
    </row>
    <row r="6" spans="1:29" x14ac:dyDescent="0.2">
      <c r="A6" s="14" t="s">
        <v>54</v>
      </c>
      <c r="B6" s="7" t="s">
        <v>646</v>
      </c>
      <c r="C6" s="7" t="s">
        <v>647</v>
      </c>
      <c r="D6" s="5" t="s">
        <v>200</v>
      </c>
      <c r="E6" s="30"/>
      <c r="F6" s="30"/>
      <c r="G6" s="35"/>
      <c r="H6" s="16"/>
      <c r="I6" s="16"/>
      <c r="J6" s="16"/>
      <c r="K6" s="16"/>
      <c r="L6" s="16"/>
      <c r="M6" s="33">
        <v>89.5</v>
      </c>
      <c r="N6" s="16"/>
      <c r="O6" s="16"/>
      <c r="P6" s="16"/>
      <c r="Q6" s="16"/>
      <c r="R6" s="16"/>
      <c r="S6" s="16"/>
      <c r="T6" s="16"/>
      <c r="U6" s="16"/>
      <c r="V6" s="35"/>
      <c r="W6" s="35"/>
      <c r="X6" s="8">
        <f t="shared" si="0"/>
        <v>89.5</v>
      </c>
      <c r="Y6" s="54">
        <v>1</v>
      </c>
      <c r="Z6" s="55"/>
      <c r="AA6" s="55"/>
      <c r="AB6" s="44">
        <f t="shared" si="1"/>
        <v>1</v>
      </c>
      <c r="AC6" s="25">
        <f t="shared" si="2"/>
        <v>1</v>
      </c>
    </row>
    <row r="7" spans="1:29" x14ac:dyDescent="0.2">
      <c r="A7" s="14" t="s">
        <v>57</v>
      </c>
      <c r="B7" s="7" t="s">
        <v>724</v>
      </c>
      <c r="C7" s="7" t="s">
        <v>725</v>
      </c>
      <c r="D7" s="5" t="s">
        <v>31</v>
      </c>
      <c r="E7" s="16"/>
      <c r="F7" s="16"/>
      <c r="G7" s="16"/>
      <c r="H7" s="16"/>
      <c r="I7" s="16"/>
      <c r="J7" s="16"/>
      <c r="K7" s="16"/>
      <c r="L7" s="16"/>
      <c r="M7" s="16"/>
      <c r="N7" s="15">
        <v>70</v>
      </c>
      <c r="O7" s="15"/>
      <c r="P7" s="16"/>
      <c r="Q7" s="16"/>
      <c r="R7" s="16"/>
      <c r="S7" s="16"/>
      <c r="T7" s="16"/>
      <c r="U7" s="16"/>
      <c r="V7" s="35"/>
      <c r="W7" s="35"/>
      <c r="X7" s="8">
        <f t="shared" si="0"/>
        <v>70</v>
      </c>
      <c r="Y7" s="54">
        <v>0</v>
      </c>
      <c r="Z7" s="55"/>
      <c r="AA7" s="55"/>
      <c r="AB7" s="44">
        <f t="shared" si="1"/>
        <v>0</v>
      </c>
      <c r="AC7" s="25">
        <f t="shared" si="2"/>
        <v>1</v>
      </c>
    </row>
    <row r="8" spans="1:29" x14ac:dyDescent="0.2">
      <c r="A8" s="14" t="s">
        <v>60</v>
      </c>
      <c r="B8" s="7" t="s">
        <v>796</v>
      </c>
      <c r="C8" s="7" t="s">
        <v>797</v>
      </c>
      <c r="D8" s="5" t="s">
        <v>135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20">
        <v>53</v>
      </c>
      <c r="Q8" s="16"/>
      <c r="R8" s="16"/>
      <c r="S8" s="16"/>
      <c r="T8" s="33">
        <v>99</v>
      </c>
      <c r="U8" s="16"/>
      <c r="V8" s="35"/>
      <c r="W8" s="35"/>
      <c r="X8" s="8">
        <f t="shared" si="0"/>
        <v>152</v>
      </c>
      <c r="Y8" s="54">
        <v>2</v>
      </c>
      <c r="Z8" s="55"/>
      <c r="AA8" s="55"/>
      <c r="AB8" s="44">
        <f t="shared" si="1"/>
        <v>2</v>
      </c>
      <c r="AC8" s="25">
        <f t="shared" si="2"/>
        <v>2</v>
      </c>
    </row>
    <row r="9" spans="1:29" x14ac:dyDescent="0.2">
      <c r="A9" s="14" t="s">
        <v>63</v>
      </c>
      <c r="B9" s="7" t="s">
        <v>623</v>
      </c>
      <c r="C9" s="7" t="s">
        <v>624</v>
      </c>
      <c r="D9" s="5" t="s">
        <v>106</v>
      </c>
      <c r="E9" s="30"/>
      <c r="F9" s="30"/>
      <c r="G9" s="35"/>
      <c r="H9" s="16"/>
      <c r="I9" s="20">
        <v>49</v>
      </c>
      <c r="J9" s="16"/>
      <c r="K9" s="16"/>
      <c r="L9" s="20">
        <v>51</v>
      </c>
      <c r="M9" s="16"/>
      <c r="N9" s="16"/>
      <c r="O9" s="16"/>
      <c r="P9" s="20">
        <v>51</v>
      </c>
      <c r="Q9" s="24">
        <v>60</v>
      </c>
      <c r="R9" s="16"/>
      <c r="S9" s="16"/>
      <c r="T9" s="16"/>
      <c r="U9" s="16"/>
      <c r="V9" s="35"/>
      <c r="W9" s="35"/>
      <c r="X9" s="8">
        <f t="shared" si="0"/>
        <v>211</v>
      </c>
      <c r="Y9" s="54">
        <v>4</v>
      </c>
      <c r="Z9" s="55"/>
      <c r="AA9" s="55"/>
      <c r="AB9" s="44">
        <f t="shared" si="1"/>
        <v>4</v>
      </c>
      <c r="AC9" s="25">
        <f t="shared" si="2"/>
        <v>4</v>
      </c>
    </row>
    <row r="10" spans="1:29" x14ac:dyDescent="0.2">
      <c r="A10" s="14" t="s">
        <v>66</v>
      </c>
      <c r="B10" s="7" t="s">
        <v>802</v>
      </c>
      <c r="C10" s="7" t="s">
        <v>803</v>
      </c>
      <c r="D10" s="5" t="s">
        <v>170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4">
        <v>50</v>
      </c>
      <c r="R10" s="16"/>
      <c r="S10" s="16"/>
      <c r="T10" s="16"/>
      <c r="U10" s="16"/>
      <c r="V10" s="35"/>
      <c r="W10" s="35"/>
      <c r="X10" s="8">
        <f t="shared" si="0"/>
        <v>50</v>
      </c>
      <c r="Y10" s="54">
        <v>1</v>
      </c>
      <c r="Z10" s="55"/>
      <c r="AA10" s="55"/>
      <c r="AB10" s="44">
        <f t="shared" si="1"/>
        <v>1</v>
      </c>
      <c r="AC10" s="25">
        <f t="shared" si="2"/>
        <v>1</v>
      </c>
    </row>
    <row r="11" spans="1:29" x14ac:dyDescent="0.2">
      <c r="A11" s="14" t="s">
        <v>69</v>
      </c>
      <c r="B11" s="14" t="s">
        <v>216</v>
      </c>
      <c r="C11" s="14" t="s">
        <v>217</v>
      </c>
      <c r="D11" s="5" t="s">
        <v>848</v>
      </c>
      <c r="E11" s="20">
        <v>45</v>
      </c>
      <c r="F11" s="30"/>
      <c r="G11" s="30"/>
      <c r="H11" s="20">
        <v>49</v>
      </c>
      <c r="I11" s="16"/>
      <c r="J11" s="16"/>
      <c r="K11" s="16"/>
      <c r="L11" s="16"/>
      <c r="M11" s="16"/>
      <c r="N11" s="16"/>
      <c r="O11" s="16"/>
      <c r="P11" s="16"/>
      <c r="Q11" s="24">
        <v>62</v>
      </c>
      <c r="R11" s="16"/>
      <c r="S11" s="33">
        <v>118</v>
      </c>
      <c r="T11" s="16"/>
      <c r="U11" s="16"/>
      <c r="V11" s="35"/>
      <c r="W11" s="35"/>
      <c r="X11" s="8">
        <f t="shared" si="0"/>
        <v>274</v>
      </c>
      <c r="Y11" s="54">
        <v>4</v>
      </c>
      <c r="Z11" s="55"/>
      <c r="AA11" s="55"/>
      <c r="AB11" s="44">
        <f t="shared" si="1"/>
        <v>4</v>
      </c>
      <c r="AC11" s="25">
        <f t="shared" si="2"/>
        <v>4</v>
      </c>
    </row>
    <row r="12" spans="1:29" x14ac:dyDescent="0.2">
      <c r="A12" s="14" t="s">
        <v>72</v>
      </c>
      <c r="B12" s="7" t="s">
        <v>868</v>
      </c>
      <c r="C12" s="7" t="s">
        <v>869</v>
      </c>
      <c r="D12" s="5" t="s">
        <v>135</v>
      </c>
      <c r="E12" s="5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16"/>
      <c r="S12" s="16"/>
      <c r="T12" s="33">
        <v>80</v>
      </c>
      <c r="U12" s="16"/>
      <c r="V12" s="35"/>
      <c r="W12" s="35"/>
      <c r="X12" s="8">
        <f t="shared" si="0"/>
        <v>80</v>
      </c>
      <c r="Y12" s="54">
        <v>1</v>
      </c>
      <c r="Z12" s="55"/>
      <c r="AA12" s="55"/>
      <c r="AB12" s="44">
        <f t="shared" si="1"/>
        <v>1</v>
      </c>
      <c r="AC12" s="25">
        <f t="shared" si="2"/>
        <v>1</v>
      </c>
    </row>
    <row r="13" spans="1:29" x14ac:dyDescent="0.2">
      <c r="A13" s="14" t="s">
        <v>75</v>
      </c>
      <c r="B13" s="7" t="s">
        <v>616</v>
      </c>
      <c r="C13" s="7" t="s">
        <v>199</v>
      </c>
      <c r="D13" s="5" t="s">
        <v>12</v>
      </c>
      <c r="E13" s="30"/>
      <c r="F13" s="30"/>
      <c r="G13" s="35"/>
      <c r="H13" s="16"/>
      <c r="I13" s="16"/>
      <c r="J13" s="16"/>
      <c r="K13" s="16"/>
      <c r="L13" s="16"/>
      <c r="M13" s="35">
        <v>180</v>
      </c>
      <c r="N13" s="16"/>
      <c r="O13" s="16"/>
      <c r="P13" s="16"/>
      <c r="Q13" s="16"/>
      <c r="R13" s="16"/>
      <c r="S13" s="16"/>
      <c r="T13" s="16"/>
      <c r="U13" s="16"/>
      <c r="V13" s="35"/>
      <c r="W13" s="35"/>
      <c r="X13" s="8">
        <f t="shared" si="0"/>
        <v>180</v>
      </c>
      <c r="Y13" s="54">
        <v>0</v>
      </c>
      <c r="Z13" s="55"/>
      <c r="AA13" s="55"/>
      <c r="AB13" s="44">
        <f t="shared" si="1"/>
        <v>0</v>
      </c>
      <c r="AC13" s="25">
        <f t="shared" si="2"/>
        <v>1</v>
      </c>
    </row>
    <row r="14" spans="1:29" x14ac:dyDescent="0.2">
      <c r="A14" s="14" t="s">
        <v>78</v>
      </c>
      <c r="B14" s="14" t="s">
        <v>55</v>
      </c>
      <c r="C14" s="14" t="s">
        <v>56</v>
      </c>
      <c r="D14" s="14" t="s">
        <v>212</v>
      </c>
      <c r="E14" s="20">
        <v>53</v>
      </c>
      <c r="F14" s="24">
        <v>52</v>
      </c>
      <c r="G14" s="35"/>
      <c r="H14" s="16"/>
      <c r="I14" s="20">
        <v>84</v>
      </c>
      <c r="J14" s="16"/>
      <c r="K14" s="16"/>
      <c r="L14" s="20">
        <v>100</v>
      </c>
      <c r="M14" s="16"/>
      <c r="N14" s="16"/>
      <c r="O14" s="16"/>
      <c r="P14" s="20">
        <v>61</v>
      </c>
      <c r="Q14" s="16"/>
      <c r="R14" s="16"/>
      <c r="S14" s="16"/>
      <c r="T14" s="16"/>
      <c r="U14" s="33">
        <v>170</v>
      </c>
      <c r="V14" s="35"/>
      <c r="W14" s="35"/>
      <c r="X14" s="8">
        <f t="shared" si="0"/>
        <v>520</v>
      </c>
      <c r="Y14" s="54">
        <v>6</v>
      </c>
      <c r="Z14" s="55">
        <v>1</v>
      </c>
      <c r="AA14" s="55"/>
      <c r="AB14" s="44">
        <f t="shared" si="1"/>
        <v>7</v>
      </c>
      <c r="AC14" s="25">
        <f t="shared" si="2"/>
        <v>6</v>
      </c>
    </row>
    <row r="15" spans="1:29" x14ac:dyDescent="0.2">
      <c r="A15" s="14" t="s">
        <v>81</v>
      </c>
      <c r="B15" s="7" t="s">
        <v>640</v>
      </c>
      <c r="C15" s="7" t="s">
        <v>641</v>
      </c>
      <c r="D15" s="5" t="s">
        <v>393</v>
      </c>
      <c r="E15" s="30"/>
      <c r="F15" s="30"/>
      <c r="G15" s="35"/>
      <c r="H15" s="16"/>
      <c r="I15" s="16"/>
      <c r="J15" s="16"/>
      <c r="K15" s="16"/>
      <c r="L15" s="20">
        <v>59</v>
      </c>
      <c r="M15" s="16"/>
      <c r="N15" s="16"/>
      <c r="O15" s="33">
        <v>146</v>
      </c>
      <c r="P15" s="16"/>
      <c r="Q15" s="16"/>
      <c r="R15" s="16"/>
      <c r="S15" s="16"/>
      <c r="T15" s="16"/>
      <c r="U15" s="16"/>
      <c r="V15" s="35"/>
      <c r="W15" s="35"/>
      <c r="X15" s="8">
        <f t="shared" si="0"/>
        <v>205</v>
      </c>
      <c r="Y15" s="54">
        <v>2</v>
      </c>
      <c r="Z15" s="55"/>
      <c r="AA15" s="55"/>
      <c r="AB15" s="44">
        <f t="shared" si="1"/>
        <v>2</v>
      </c>
      <c r="AC15" s="25">
        <f t="shared" si="2"/>
        <v>2</v>
      </c>
    </row>
    <row r="16" spans="1:29" x14ac:dyDescent="0.2">
      <c r="A16" s="14" t="s">
        <v>84</v>
      </c>
      <c r="B16" s="7" t="s">
        <v>365</v>
      </c>
      <c r="C16" s="7" t="s">
        <v>366</v>
      </c>
      <c r="D16" s="5" t="s">
        <v>15</v>
      </c>
      <c r="E16" s="30"/>
      <c r="F16" s="24">
        <v>202.5</v>
      </c>
      <c r="G16" s="35"/>
      <c r="H16" s="16"/>
      <c r="I16" s="20">
        <v>122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35"/>
      <c r="W16" s="35"/>
      <c r="X16" s="8">
        <f t="shared" si="0"/>
        <v>324.5</v>
      </c>
      <c r="Y16" s="54">
        <v>2</v>
      </c>
      <c r="Z16" s="55"/>
      <c r="AA16" s="55"/>
      <c r="AB16" s="44">
        <f t="shared" si="1"/>
        <v>2</v>
      </c>
      <c r="AC16" s="25">
        <f t="shared" si="2"/>
        <v>2</v>
      </c>
    </row>
    <row r="17" spans="1:29" x14ac:dyDescent="0.2">
      <c r="A17" s="14" t="s">
        <v>87</v>
      </c>
      <c r="B17" s="7" t="s">
        <v>372</v>
      </c>
      <c r="C17" s="7" t="s">
        <v>373</v>
      </c>
      <c r="D17" s="5" t="s">
        <v>374</v>
      </c>
      <c r="E17" s="30"/>
      <c r="F17" s="24">
        <v>60</v>
      </c>
      <c r="G17" s="33">
        <v>148</v>
      </c>
      <c r="H17" s="16"/>
      <c r="I17" s="20">
        <v>110</v>
      </c>
      <c r="J17" s="16"/>
      <c r="K17" s="16"/>
      <c r="L17" s="20">
        <v>160</v>
      </c>
      <c r="M17" s="16"/>
      <c r="N17" s="16"/>
      <c r="O17" s="16"/>
      <c r="P17" s="16"/>
      <c r="Q17" s="16"/>
      <c r="R17" s="16"/>
      <c r="S17" s="16"/>
      <c r="T17" s="16"/>
      <c r="U17" s="16"/>
      <c r="V17" s="35"/>
      <c r="W17" s="35"/>
      <c r="X17" s="8">
        <f t="shared" si="0"/>
        <v>478</v>
      </c>
      <c r="Y17" s="54">
        <v>4</v>
      </c>
      <c r="Z17" s="55"/>
      <c r="AA17" s="55"/>
      <c r="AB17" s="44">
        <f t="shared" si="1"/>
        <v>4</v>
      </c>
      <c r="AC17" s="25">
        <f t="shared" si="2"/>
        <v>4</v>
      </c>
    </row>
    <row r="18" spans="1:29" x14ac:dyDescent="0.2">
      <c r="A18" s="14" t="s">
        <v>88</v>
      </c>
      <c r="B18" s="14" t="s">
        <v>82</v>
      </c>
      <c r="C18" s="14" t="s">
        <v>83</v>
      </c>
      <c r="D18" s="14" t="s">
        <v>31</v>
      </c>
      <c r="E18" s="20">
        <v>55</v>
      </c>
      <c r="F18" s="30"/>
      <c r="G18" s="35"/>
      <c r="H18" s="16"/>
      <c r="I18" s="20">
        <v>98</v>
      </c>
      <c r="J18" s="16"/>
      <c r="K18" s="16"/>
      <c r="L18" s="16"/>
      <c r="M18" s="16"/>
      <c r="N18" s="15">
        <v>92</v>
      </c>
      <c r="O18" s="16"/>
      <c r="P18" s="20">
        <v>102</v>
      </c>
      <c r="Q18" s="24">
        <v>181</v>
      </c>
      <c r="R18" s="16">
        <v>131</v>
      </c>
      <c r="S18" s="35">
        <v>101</v>
      </c>
      <c r="T18" s="16"/>
      <c r="U18" s="16"/>
      <c r="V18" s="33">
        <v>178</v>
      </c>
      <c r="W18" s="35"/>
      <c r="X18" s="8">
        <f t="shared" si="0"/>
        <v>938</v>
      </c>
      <c r="Y18" s="54">
        <v>5</v>
      </c>
      <c r="Z18" s="55"/>
      <c r="AA18" s="55"/>
      <c r="AB18" s="44">
        <f t="shared" si="1"/>
        <v>5</v>
      </c>
      <c r="AC18" s="25">
        <f t="shared" si="2"/>
        <v>8</v>
      </c>
    </row>
    <row r="19" spans="1:29" x14ac:dyDescent="0.2">
      <c r="A19" s="14" t="s">
        <v>89</v>
      </c>
      <c r="B19" s="7" t="s">
        <v>431</v>
      </c>
      <c r="C19" s="7" t="s">
        <v>432</v>
      </c>
      <c r="D19" s="5" t="s">
        <v>106</v>
      </c>
      <c r="E19" s="35"/>
      <c r="F19" s="23">
        <v>138.5</v>
      </c>
      <c r="G19" s="33">
        <v>85</v>
      </c>
      <c r="H19" s="16"/>
      <c r="I19" s="16"/>
      <c r="J19" s="16"/>
      <c r="K19" s="16"/>
      <c r="L19" s="20">
        <v>45</v>
      </c>
      <c r="M19" s="16"/>
      <c r="N19" s="16"/>
      <c r="O19" s="16"/>
      <c r="P19" s="20">
        <v>45</v>
      </c>
      <c r="Q19" s="24">
        <v>52</v>
      </c>
      <c r="R19" s="16"/>
      <c r="S19" s="16"/>
      <c r="T19" s="16"/>
      <c r="U19" s="16"/>
      <c r="V19" s="35"/>
      <c r="W19" s="35"/>
      <c r="X19" s="8">
        <f t="shared" si="0"/>
        <v>365.5</v>
      </c>
      <c r="Y19" s="54">
        <v>4</v>
      </c>
      <c r="Z19" s="55"/>
      <c r="AA19" s="55"/>
      <c r="AB19" s="44">
        <f t="shared" si="1"/>
        <v>4</v>
      </c>
      <c r="AC19" s="25">
        <f t="shared" si="2"/>
        <v>5</v>
      </c>
    </row>
    <row r="20" spans="1:29" x14ac:dyDescent="0.2">
      <c r="A20" s="14" t="s">
        <v>90</v>
      </c>
      <c r="B20" s="7" t="s">
        <v>726</v>
      </c>
      <c r="C20" s="7" t="s">
        <v>727</v>
      </c>
      <c r="D20" s="5" t="s">
        <v>728</v>
      </c>
      <c r="E20" s="16"/>
      <c r="F20" s="16"/>
      <c r="G20" s="16"/>
      <c r="H20" s="16"/>
      <c r="I20" s="16"/>
      <c r="J20" s="16"/>
      <c r="K20" s="16"/>
      <c r="L20" s="16"/>
      <c r="M20" s="16"/>
      <c r="N20" s="15"/>
      <c r="O20" s="33">
        <v>97</v>
      </c>
      <c r="P20" s="16"/>
      <c r="Q20" s="16"/>
      <c r="R20" s="16"/>
      <c r="S20" s="16"/>
      <c r="T20" s="16"/>
      <c r="U20" s="16"/>
      <c r="V20" s="35"/>
      <c r="W20" s="35"/>
      <c r="X20" s="8">
        <f t="shared" si="0"/>
        <v>97</v>
      </c>
      <c r="Y20" s="54">
        <v>1</v>
      </c>
      <c r="Z20" s="55"/>
      <c r="AA20" s="55"/>
      <c r="AB20" s="44">
        <f t="shared" si="1"/>
        <v>1</v>
      </c>
      <c r="AC20" s="25">
        <f t="shared" si="2"/>
        <v>1</v>
      </c>
    </row>
    <row r="21" spans="1:29" x14ac:dyDescent="0.2">
      <c r="A21" s="14" t="s">
        <v>93</v>
      </c>
      <c r="B21" s="7" t="s">
        <v>370</v>
      </c>
      <c r="C21" s="7" t="s">
        <v>371</v>
      </c>
      <c r="D21" s="5" t="s">
        <v>200</v>
      </c>
      <c r="E21" s="30"/>
      <c r="F21" s="24">
        <f>62+217</f>
        <v>279</v>
      </c>
      <c r="G21" s="35"/>
      <c r="H21" s="16"/>
      <c r="I21" s="20">
        <v>55</v>
      </c>
      <c r="J21" s="16"/>
      <c r="K21" s="16"/>
      <c r="L21" s="20">
        <v>88</v>
      </c>
      <c r="M21" s="33">
        <v>148</v>
      </c>
      <c r="N21" s="16"/>
      <c r="O21" s="16"/>
      <c r="P21" s="16"/>
      <c r="Q21" s="24">
        <v>64</v>
      </c>
      <c r="R21" s="16"/>
      <c r="S21" s="16"/>
      <c r="T21" s="16"/>
      <c r="U21" s="16"/>
      <c r="V21" s="35"/>
      <c r="W21" s="35"/>
      <c r="X21" s="8">
        <f t="shared" si="0"/>
        <v>634</v>
      </c>
      <c r="Y21" s="54">
        <v>5</v>
      </c>
      <c r="Z21" s="55"/>
      <c r="AA21" s="55"/>
      <c r="AB21" s="44">
        <f t="shared" si="1"/>
        <v>5</v>
      </c>
      <c r="AC21" s="25">
        <f t="shared" si="2"/>
        <v>5</v>
      </c>
    </row>
    <row r="22" spans="1:29" x14ac:dyDescent="0.2">
      <c r="A22" s="14" t="s">
        <v>94</v>
      </c>
      <c r="B22" s="7" t="s">
        <v>501</v>
      </c>
      <c r="C22" s="7" t="s">
        <v>502</v>
      </c>
      <c r="D22" s="5" t="s">
        <v>12</v>
      </c>
      <c r="E22" s="30"/>
      <c r="F22" s="30"/>
      <c r="G22" s="35"/>
      <c r="H22" s="20">
        <v>230</v>
      </c>
      <c r="I22" s="20">
        <v>276</v>
      </c>
      <c r="J22" s="33">
        <v>182</v>
      </c>
      <c r="K22" s="16"/>
      <c r="L22" s="20">
        <v>236</v>
      </c>
      <c r="M22" s="16"/>
      <c r="N22" s="16"/>
      <c r="O22" s="16"/>
      <c r="P22" s="20">
        <v>238</v>
      </c>
      <c r="Q22" s="16"/>
      <c r="R22" s="16"/>
      <c r="S22" s="16"/>
      <c r="T22" s="16"/>
      <c r="U22" s="16"/>
      <c r="V22" s="35"/>
      <c r="W22" s="35"/>
      <c r="X22" s="8">
        <f t="shared" si="0"/>
        <v>1162</v>
      </c>
      <c r="Y22" s="54">
        <v>5</v>
      </c>
      <c r="Z22" s="55"/>
      <c r="AA22" s="55"/>
      <c r="AB22" s="44">
        <f t="shared" si="1"/>
        <v>5</v>
      </c>
      <c r="AC22" s="25">
        <f t="shared" si="2"/>
        <v>5</v>
      </c>
    </row>
    <row r="23" spans="1:29" x14ac:dyDescent="0.2">
      <c r="A23" s="14" t="s">
        <v>95</v>
      </c>
      <c r="B23" s="7" t="s">
        <v>648</v>
      </c>
      <c r="C23" s="7" t="s">
        <v>649</v>
      </c>
      <c r="D23" s="5" t="s">
        <v>200</v>
      </c>
      <c r="E23" s="30"/>
      <c r="F23" s="30"/>
      <c r="G23" s="35"/>
      <c r="H23" s="16"/>
      <c r="I23" s="16"/>
      <c r="J23" s="16"/>
      <c r="K23" s="16"/>
      <c r="L23" s="16"/>
      <c r="M23" s="33">
        <v>80</v>
      </c>
      <c r="N23" s="16"/>
      <c r="O23" s="16"/>
      <c r="P23" s="16"/>
      <c r="Q23" s="16"/>
      <c r="R23" s="16"/>
      <c r="S23" s="16"/>
      <c r="T23" s="16"/>
      <c r="U23" s="16"/>
      <c r="V23" s="35"/>
      <c r="W23" s="35"/>
      <c r="X23" s="8">
        <f t="shared" si="0"/>
        <v>80</v>
      </c>
      <c r="Y23" s="54">
        <v>1</v>
      </c>
      <c r="Z23" s="55"/>
      <c r="AA23" s="55"/>
      <c r="AB23" s="44">
        <f t="shared" si="1"/>
        <v>1</v>
      </c>
      <c r="AC23" s="25">
        <f t="shared" si="2"/>
        <v>1</v>
      </c>
    </row>
    <row r="24" spans="1:29" x14ac:dyDescent="0.2">
      <c r="A24" s="14" t="s">
        <v>96</v>
      </c>
      <c r="B24" s="5" t="s">
        <v>911</v>
      </c>
      <c r="C24" s="5" t="s">
        <v>912</v>
      </c>
      <c r="D24" s="5" t="s">
        <v>913</v>
      </c>
      <c r="E24" s="30"/>
      <c r="F24" s="30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16"/>
      <c r="T24" s="16"/>
      <c r="U24" s="16"/>
      <c r="V24" s="33">
        <v>97</v>
      </c>
      <c r="W24" s="35"/>
      <c r="X24" s="8">
        <f t="shared" si="0"/>
        <v>97</v>
      </c>
      <c r="Y24" s="54">
        <v>1</v>
      </c>
      <c r="Z24" s="55"/>
      <c r="AA24" s="55"/>
      <c r="AB24" s="44">
        <f t="shared" si="1"/>
        <v>1</v>
      </c>
      <c r="AC24" s="25">
        <f t="shared" si="2"/>
        <v>1</v>
      </c>
    </row>
    <row r="25" spans="1:29" x14ac:dyDescent="0.2">
      <c r="A25" s="14" t="s">
        <v>97</v>
      </c>
      <c r="B25" s="7" t="s">
        <v>638</v>
      </c>
      <c r="C25" s="7" t="s">
        <v>639</v>
      </c>
      <c r="D25" s="5" t="s">
        <v>393</v>
      </c>
      <c r="E25" s="30"/>
      <c r="F25" s="30"/>
      <c r="G25" s="35"/>
      <c r="H25" s="16"/>
      <c r="I25" s="16"/>
      <c r="J25" s="16"/>
      <c r="K25" s="16"/>
      <c r="L25" s="20">
        <v>112</v>
      </c>
      <c r="M25" s="16"/>
      <c r="N25" s="16"/>
      <c r="O25" s="33">
        <v>178</v>
      </c>
      <c r="P25" s="20">
        <v>90</v>
      </c>
      <c r="Q25" s="24">
        <v>142</v>
      </c>
      <c r="R25" s="16"/>
      <c r="S25" s="16"/>
      <c r="T25" s="16"/>
      <c r="U25" s="16"/>
      <c r="V25" s="35"/>
      <c r="W25" s="35"/>
      <c r="X25" s="8">
        <f t="shared" si="0"/>
        <v>522</v>
      </c>
      <c r="Y25" s="54">
        <v>4</v>
      </c>
      <c r="Z25" s="55">
        <v>1</v>
      </c>
      <c r="AA25" s="55"/>
      <c r="AB25" s="44">
        <f t="shared" si="1"/>
        <v>5</v>
      </c>
      <c r="AC25" s="25">
        <f t="shared" si="2"/>
        <v>4</v>
      </c>
    </row>
    <row r="26" spans="1:29" x14ac:dyDescent="0.2">
      <c r="A26" s="14" t="s">
        <v>98</v>
      </c>
      <c r="B26" s="5" t="s">
        <v>918</v>
      </c>
      <c r="C26" s="5" t="s">
        <v>919</v>
      </c>
      <c r="D26" s="5" t="s">
        <v>178</v>
      </c>
      <c r="E26" s="30"/>
      <c r="F26" s="30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16"/>
      <c r="T26" s="16"/>
      <c r="U26" s="16"/>
      <c r="V26" s="33">
        <v>87.5</v>
      </c>
      <c r="W26" s="35"/>
      <c r="X26" s="8">
        <f t="shared" si="0"/>
        <v>87.5</v>
      </c>
      <c r="Y26" s="54">
        <v>1</v>
      </c>
      <c r="Z26" s="55"/>
      <c r="AA26" s="55"/>
      <c r="AB26" s="44">
        <f t="shared" si="1"/>
        <v>1</v>
      </c>
      <c r="AC26" s="25">
        <f t="shared" si="2"/>
        <v>1</v>
      </c>
    </row>
    <row r="27" spans="1:29" x14ac:dyDescent="0.2">
      <c r="A27" s="14" t="s">
        <v>99</v>
      </c>
      <c r="B27" s="14" t="s">
        <v>52</v>
      </c>
      <c r="C27" s="14" t="s">
        <v>53</v>
      </c>
      <c r="D27" s="14" t="s">
        <v>135</v>
      </c>
      <c r="E27" s="20">
        <v>148</v>
      </c>
      <c r="F27" s="30"/>
      <c r="G27" s="35"/>
      <c r="H27" s="16"/>
      <c r="I27" s="20">
        <v>146</v>
      </c>
      <c r="J27" s="16"/>
      <c r="K27" s="16"/>
      <c r="L27" s="16"/>
      <c r="M27" s="16"/>
      <c r="N27" s="16"/>
      <c r="O27" s="16"/>
      <c r="P27" s="20">
        <v>150</v>
      </c>
      <c r="Q27" s="24">
        <v>220</v>
      </c>
      <c r="R27" s="16"/>
      <c r="S27" s="16"/>
      <c r="T27" s="33">
        <v>148</v>
      </c>
      <c r="U27" s="16"/>
      <c r="V27" s="35"/>
      <c r="W27" s="35"/>
      <c r="X27" s="8">
        <f t="shared" si="0"/>
        <v>812</v>
      </c>
      <c r="Y27" s="54">
        <v>5</v>
      </c>
      <c r="Z27" s="55">
        <v>1</v>
      </c>
      <c r="AA27" s="55"/>
      <c r="AB27" s="44">
        <f t="shared" si="1"/>
        <v>6</v>
      </c>
      <c r="AC27" s="25">
        <f t="shared" si="2"/>
        <v>5</v>
      </c>
    </row>
    <row r="28" spans="1:29" x14ac:dyDescent="0.2">
      <c r="A28" s="14" t="s">
        <v>100</v>
      </c>
      <c r="B28" s="7" t="s">
        <v>729</v>
      </c>
      <c r="C28" s="7" t="s">
        <v>730</v>
      </c>
      <c r="D28" s="5" t="s">
        <v>731</v>
      </c>
      <c r="E28" s="16"/>
      <c r="F28" s="16"/>
      <c r="G28" s="16"/>
      <c r="H28" s="16"/>
      <c r="I28" s="16"/>
      <c r="J28" s="16"/>
      <c r="K28" s="16"/>
      <c r="L28" s="16"/>
      <c r="M28" s="16"/>
      <c r="N28" s="15"/>
      <c r="O28" s="33">
        <v>87.5</v>
      </c>
      <c r="P28" s="16"/>
      <c r="Q28" s="16"/>
      <c r="R28" s="16"/>
      <c r="S28" s="16"/>
      <c r="T28" s="16"/>
      <c r="U28" s="16"/>
      <c r="V28" s="35"/>
      <c r="W28" s="35"/>
      <c r="X28" s="8">
        <f t="shared" si="0"/>
        <v>87.5</v>
      </c>
      <c r="Y28" s="54">
        <v>1</v>
      </c>
      <c r="Z28" s="55"/>
      <c r="AA28" s="55"/>
      <c r="AB28" s="44">
        <f t="shared" si="1"/>
        <v>1</v>
      </c>
      <c r="AC28" s="25">
        <f t="shared" si="2"/>
        <v>1</v>
      </c>
    </row>
    <row r="29" spans="1:29" x14ac:dyDescent="0.2">
      <c r="A29" s="14" t="s">
        <v>283</v>
      </c>
      <c r="B29" s="7" t="s">
        <v>505</v>
      </c>
      <c r="C29" s="7" t="s">
        <v>506</v>
      </c>
      <c r="D29" s="5" t="s">
        <v>507</v>
      </c>
      <c r="E29" s="30"/>
      <c r="F29" s="30"/>
      <c r="G29" s="35"/>
      <c r="H29" s="20">
        <v>47</v>
      </c>
      <c r="I29" s="20">
        <v>51</v>
      </c>
      <c r="J29" s="16"/>
      <c r="K29" s="35">
        <v>142</v>
      </c>
      <c r="L29" s="20">
        <v>49</v>
      </c>
      <c r="M29" s="16"/>
      <c r="N29" s="16"/>
      <c r="O29" s="16"/>
      <c r="P29" s="20">
        <v>49</v>
      </c>
      <c r="Q29" s="24">
        <v>58</v>
      </c>
      <c r="R29" s="16">
        <v>119</v>
      </c>
      <c r="S29" s="16"/>
      <c r="T29" s="16"/>
      <c r="U29" s="16"/>
      <c r="V29" s="35"/>
      <c r="W29" s="33">
        <v>110</v>
      </c>
      <c r="X29" s="8">
        <f t="shared" si="0"/>
        <v>625</v>
      </c>
      <c r="Y29" s="54">
        <v>6</v>
      </c>
      <c r="Z29" s="55"/>
      <c r="AA29" s="55"/>
      <c r="AB29" s="44">
        <f t="shared" si="1"/>
        <v>6</v>
      </c>
      <c r="AC29" s="25">
        <f t="shared" si="2"/>
        <v>8</v>
      </c>
    </row>
    <row r="30" spans="1:29" x14ac:dyDescent="0.2">
      <c r="A30" s="14" t="s">
        <v>284</v>
      </c>
      <c r="B30" s="7" t="s">
        <v>61</v>
      </c>
      <c r="C30" s="7" t="s">
        <v>689</v>
      </c>
      <c r="D30" s="5" t="s">
        <v>31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35">
        <v>82</v>
      </c>
      <c r="T30" s="16"/>
      <c r="U30" s="16"/>
      <c r="V30" s="33">
        <v>146</v>
      </c>
      <c r="W30" s="35"/>
      <c r="X30" s="8">
        <f t="shared" si="0"/>
        <v>228</v>
      </c>
      <c r="Y30" s="54">
        <v>2</v>
      </c>
      <c r="Z30" s="55"/>
      <c r="AA30" s="66" t="s">
        <v>936</v>
      </c>
      <c r="AB30" s="44">
        <f t="shared" si="1"/>
        <v>2</v>
      </c>
      <c r="AC30" s="25">
        <f t="shared" si="2"/>
        <v>2</v>
      </c>
    </row>
    <row r="31" spans="1:29" x14ac:dyDescent="0.2">
      <c r="A31" s="14" t="s">
        <v>308</v>
      </c>
      <c r="B31" s="14" t="s">
        <v>61</v>
      </c>
      <c r="C31" s="14" t="s">
        <v>62</v>
      </c>
      <c r="D31" s="14" t="s">
        <v>208</v>
      </c>
      <c r="E31" s="20">
        <v>55</v>
      </c>
      <c r="F31" s="30"/>
      <c r="G31" s="35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35"/>
      <c r="T31" s="16"/>
      <c r="U31" s="16"/>
      <c r="V31" s="35"/>
      <c r="W31" s="35"/>
      <c r="X31" s="8">
        <f t="shared" si="0"/>
        <v>55</v>
      </c>
      <c r="Y31" s="54">
        <v>1</v>
      </c>
      <c r="Z31" s="55"/>
      <c r="AA31" s="55"/>
      <c r="AB31" s="44">
        <f t="shared" si="1"/>
        <v>1</v>
      </c>
      <c r="AC31" s="25">
        <f t="shared" si="2"/>
        <v>1</v>
      </c>
    </row>
    <row r="32" spans="1:29" x14ac:dyDescent="0.2">
      <c r="A32" s="14" t="s">
        <v>309</v>
      </c>
      <c r="B32" s="7" t="s">
        <v>541</v>
      </c>
      <c r="C32" s="7" t="s">
        <v>542</v>
      </c>
      <c r="D32" s="5" t="s">
        <v>543</v>
      </c>
      <c r="E32" s="30"/>
      <c r="F32" s="30"/>
      <c r="G32" s="35"/>
      <c r="H32" s="16"/>
      <c r="I32" s="20">
        <v>45</v>
      </c>
      <c r="J32" s="16"/>
      <c r="K32" s="16"/>
      <c r="L32" s="16"/>
      <c r="M32" s="16"/>
      <c r="N32" s="16"/>
      <c r="O32" s="16"/>
      <c r="P32" s="20">
        <v>47</v>
      </c>
      <c r="Q32" s="24">
        <v>52</v>
      </c>
      <c r="R32" s="16"/>
      <c r="S32" s="16"/>
      <c r="T32" s="33">
        <v>89.5</v>
      </c>
      <c r="U32" s="16"/>
      <c r="V32" s="35"/>
      <c r="W32" s="35"/>
      <c r="X32" s="8">
        <f t="shared" si="0"/>
        <v>233.5</v>
      </c>
      <c r="Y32" s="54">
        <v>4</v>
      </c>
      <c r="Z32" s="55"/>
      <c r="AA32" s="55"/>
      <c r="AB32" s="44">
        <f t="shared" si="1"/>
        <v>4</v>
      </c>
      <c r="AC32" s="25">
        <f t="shared" si="2"/>
        <v>4</v>
      </c>
    </row>
    <row r="33" spans="1:29" x14ac:dyDescent="0.2">
      <c r="A33" s="14" t="s">
        <v>310</v>
      </c>
      <c r="B33" s="7" t="s">
        <v>855</v>
      </c>
      <c r="C33" s="7" t="s">
        <v>856</v>
      </c>
      <c r="D33" s="5" t="s">
        <v>848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16"/>
      <c r="S33" s="33">
        <v>77.5</v>
      </c>
      <c r="T33" s="16"/>
      <c r="U33" s="16"/>
      <c r="V33" s="35"/>
      <c r="W33" s="35"/>
      <c r="X33" s="8">
        <f t="shared" si="0"/>
        <v>77.5</v>
      </c>
      <c r="Y33" s="54">
        <v>1</v>
      </c>
      <c r="Z33" s="55"/>
      <c r="AA33" s="55"/>
      <c r="AB33" s="44">
        <f t="shared" si="1"/>
        <v>1</v>
      </c>
      <c r="AC33" s="25">
        <f t="shared" si="2"/>
        <v>1</v>
      </c>
    </row>
    <row r="34" spans="1:29" x14ac:dyDescent="0.2">
      <c r="A34" s="14" t="s">
        <v>341</v>
      </c>
      <c r="B34" s="7" t="s">
        <v>427</v>
      </c>
      <c r="C34" s="7" t="s">
        <v>428</v>
      </c>
      <c r="D34" s="5" t="s">
        <v>388</v>
      </c>
      <c r="E34" s="35"/>
      <c r="F34" s="23">
        <v>197</v>
      </c>
      <c r="G34" s="35">
        <v>94.5</v>
      </c>
      <c r="H34" s="20">
        <v>53</v>
      </c>
      <c r="I34" s="20">
        <v>47</v>
      </c>
      <c r="J34" s="16"/>
      <c r="K34" s="16"/>
      <c r="L34" s="20">
        <v>55</v>
      </c>
      <c r="M34" s="16"/>
      <c r="N34" s="16"/>
      <c r="O34" s="33">
        <v>114</v>
      </c>
      <c r="P34" s="20">
        <v>57</v>
      </c>
      <c r="Q34" s="16"/>
      <c r="R34" s="16"/>
      <c r="S34" s="16"/>
      <c r="T34" s="16"/>
      <c r="U34" s="16"/>
      <c r="V34" s="35"/>
      <c r="W34" s="35"/>
      <c r="X34" s="8">
        <f t="shared" si="0"/>
        <v>617.5</v>
      </c>
      <c r="Y34" s="54">
        <v>5</v>
      </c>
      <c r="Z34" s="55"/>
      <c r="AA34" s="55"/>
      <c r="AB34" s="44">
        <f t="shared" si="1"/>
        <v>5</v>
      </c>
      <c r="AC34" s="25">
        <f t="shared" si="2"/>
        <v>7</v>
      </c>
    </row>
    <row r="35" spans="1:29" x14ac:dyDescent="0.2">
      <c r="A35" s="14" t="s">
        <v>342</v>
      </c>
      <c r="B35" s="14" t="s">
        <v>58</v>
      </c>
      <c r="C35" s="14" t="s">
        <v>59</v>
      </c>
      <c r="D35" s="14" t="s">
        <v>170</v>
      </c>
      <c r="E35" s="20">
        <v>124</v>
      </c>
      <c r="F35" s="24">
        <v>66</v>
      </c>
      <c r="G35" s="35"/>
      <c r="H35" s="16"/>
      <c r="I35" s="16"/>
      <c r="J35" s="16"/>
      <c r="K35" s="16"/>
      <c r="L35" s="16"/>
      <c r="M35" s="16"/>
      <c r="N35" s="16"/>
      <c r="O35" s="16"/>
      <c r="P35" s="20">
        <v>138</v>
      </c>
      <c r="Q35" s="24">
        <v>200.5</v>
      </c>
      <c r="R35" s="16"/>
      <c r="S35" s="16"/>
      <c r="T35" s="16"/>
      <c r="U35" s="16"/>
      <c r="V35" s="35"/>
      <c r="W35" s="35"/>
      <c r="X35" s="8">
        <f t="shared" si="0"/>
        <v>528.5</v>
      </c>
      <c r="Y35" s="54">
        <v>4</v>
      </c>
      <c r="Z35" s="55"/>
      <c r="AA35" s="55"/>
      <c r="AB35" s="44">
        <f t="shared" si="1"/>
        <v>4</v>
      </c>
      <c r="AC35" s="25">
        <f t="shared" si="2"/>
        <v>4</v>
      </c>
    </row>
    <row r="36" spans="1:29" x14ac:dyDescent="0.2">
      <c r="A36" s="14" t="s">
        <v>343</v>
      </c>
      <c r="B36" s="14" t="s">
        <v>196</v>
      </c>
      <c r="C36" s="14" t="s">
        <v>197</v>
      </c>
      <c r="D36" s="14" t="s">
        <v>15</v>
      </c>
      <c r="E36" s="20">
        <v>194</v>
      </c>
      <c r="F36" s="24">
        <v>222</v>
      </c>
      <c r="G36" s="35"/>
      <c r="H36" s="20">
        <v>188</v>
      </c>
      <c r="I36" s="20">
        <v>192</v>
      </c>
      <c r="J36" s="16"/>
      <c r="K36" s="16"/>
      <c r="L36" s="16"/>
      <c r="M36" s="16"/>
      <c r="N36" s="16"/>
      <c r="O36" s="16"/>
      <c r="P36" s="20">
        <v>196</v>
      </c>
      <c r="Q36" s="24">
        <v>296</v>
      </c>
      <c r="R36" s="16"/>
      <c r="S36" s="16"/>
      <c r="T36" s="33">
        <v>180</v>
      </c>
      <c r="U36" s="16"/>
      <c r="V36" s="35"/>
      <c r="W36" s="35"/>
      <c r="X36" s="8">
        <f t="shared" ref="X36:X61" si="3">SUM(E36:W36)</f>
        <v>1468</v>
      </c>
      <c r="Y36" s="54">
        <v>7</v>
      </c>
      <c r="Z36" s="55"/>
      <c r="AA36" s="55"/>
      <c r="AB36" s="44">
        <f t="shared" ref="AB36:AB61" si="4">SUM(Y36:Z36)</f>
        <v>7</v>
      </c>
      <c r="AC36" s="25">
        <f t="shared" ref="AC36:AC61" si="5">COUNTA(E36:W36)</f>
        <v>7</v>
      </c>
    </row>
    <row r="37" spans="1:29" x14ac:dyDescent="0.2">
      <c r="A37" s="14" t="s">
        <v>344</v>
      </c>
      <c r="B37" s="7" t="s">
        <v>377</v>
      </c>
      <c r="C37" s="7" t="s">
        <v>378</v>
      </c>
      <c r="D37" s="5" t="s">
        <v>141</v>
      </c>
      <c r="E37" s="30"/>
      <c r="F37" s="24">
        <v>50</v>
      </c>
      <c r="G37" s="33">
        <v>116</v>
      </c>
      <c r="H37" s="16"/>
      <c r="I37" s="20">
        <v>51</v>
      </c>
      <c r="J37" s="16"/>
      <c r="K37" s="16"/>
      <c r="L37" s="20">
        <v>53</v>
      </c>
      <c r="M37" s="16"/>
      <c r="N37" s="16"/>
      <c r="O37" s="16"/>
      <c r="P37" s="20">
        <v>55</v>
      </c>
      <c r="Q37" s="16"/>
      <c r="R37" s="16">
        <v>107</v>
      </c>
      <c r="S37" s="16"/>
      <c r="T37" s="16"/>
      <c r="U37" s="16"/>
      <c r="V37" s="35"/>
      <c r="W37" s="35"/>
      <c r="X37" s="8">
        <f t="shared" si="3"/>
        <v>432</v>
      </c>
      <c r="Y37" s="54">
        <v>5</v>
      </c>
      <c r="Z37" s="55"/>
      <c r="AA37" s="55"/>
      <c r="AB37" s="44">
        <f t="shared" si="4"/>
        <v>5</v>
      </c>
      <c r="AC37" s="25">
        <f t="shared" si="5"/>
        <v>6</v>
      </c>
    </row>
    <row r="38" spans="1:29" x14ac:dyDescent="0.2">
      <c r="A38" s="14" t="s">
        <v>345</v>
      </c>
      <c r="B38" s="7" t="s">
        <v>800</v>
      </c>
      <c r="C38" s="7" t="s">
        <v>801</v>
      </c>
      <c r="D38" s="5" t="s">
        <v>582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4">
        <v>56</v>
      </c>
      <c r="R38" s="16"/>
      <c r="S38" s="16"/>
      <c r="T38" s="16"/>
      <c r="U38" s="16"/>
      <c r="V38" s="35"/>
      <c r="W38" s="35"/>
      <c r="X38" s="8">
        <f t="shared" si="3"/>
        <v>56</v>
      </c>
      <c r="Y38" s="54">
        <v>1</v>
      </c>
      <c r="Z38" s="55"/>
      <c r="AA38" s="55"/>
      <c r="AB38" s="44">
        <f t="shared" si="4"/>
        <v>1</v>
      </c>
      <c r="AC38" s="25">
        <f t="shared" si="5"/>
        <v>1</v>
      </c>
    </row>
    <row r="39" spans="1:29" x14ac:dyDescent="0.2">
      <c r="A39" s="14" t="s">
        <v>346</v>
      </c>
      <c r="B39" s="14" t="s">
        <v>214</v>
      </c>
      <c r="C39" s="14" t="s">
        <v>215</v>
      </c>
      <c r="D39" s="14" t="s">
        <v>132</v>
      </c>
      <c r="E39" s="20">
        <v>49</v>
      </c>
      <c r="F39" s="30"/>
      <c r="G39" s="35"/>
      <c r="H39" s="20">
        <v>80</v>
      </c>
      <c r="I39" s="20">
        <v>57</v>
      </c>
      <c r="J39" s="16"/>
      <c r="K39" s="16"/>
      <c r="L39" s="16"/>
      <c r="M39" s="16"/>
      <c r="N39" s="16"/>
      <c r="O39" s="16"/>
      <c r="P39" s="16"/>
      <c r="Q39" s="24">
        <v>161.5</v>
      </c>
      <c r="R39" s="16"/>
      <c r="S39" s="33">
        <v>150</v>
      </c>
      <c r="T39" s="16"/>
      <c r="U39" s="16"/>
      <c r="V39" s="35"/>
      <c r="W39" s="35"/>
      <c r="X39" s="8">
        <f t="shared" si="3"/>
        <v>497.5</v>
      </c>
      <c r="Y39" s="54">
        <v>5</v>
      </c>
      <c r="Z39" s="55"/>
      <c r="AA39" s="55"/>
      <c r="AB39" s="44">
        <f t="shared" si="4"/>
        <v>5</v>
      </c>
      <c r="AC39" s="25">
        <f t="shared" si="5"/>
        <v>5</v>
      </c>
    </row>
    <row r="40" spans="1:29" x14ac:dyDescent="0.2">
      <c r="A40" s="14" t="s">
        <v>347</v>
      </c>
      <c r="B40" s="14" t="s">
        <v>206</v>
      </c>
      <c r="C40" s="14" t="s">
        <v>207</v>
      </c>
      <c r="D40" s="14" t="s">
        <v>106</v>
      </c>
      <c r="E40" s="20">
        <v>88</v>
      </c>
      <c r="F40" s="24">
        <v>62</v>
      </c>
      <c r="G40" s="33">
        <v>99</v>
      </c>
      <c r="H40" s="16"/>
      <c r="I40" s="16"/>
      <c r="J40" s="16"/>
      <c r="K40" s="16"/>
      <c r="L40" s="20">
        <v>57</v>
      </c>
      <c r="M40" s="16"/>
      <c r="N40" s="16"/>
      <c r="O40" s="16"/>
      <c r="P40" s="20">
        <v>59</v>
      </c>
      <c r="Q40" s="16"/>
      <c r="R40" s="16"/>
      <c r="S40" s="16"/>
      <c r="T40" s="16"/>
      <c r="U40" s="16"/>
      <c r="V40" s="35"/>
      <c r="W40" s="35"/>
      <c r="X40" s="8">
        <f t="shared" si="3"/>
        <v>365</v>
      </c>
      <c r="Y40" s="54">
        <v>5</v>
      </c>
      <c r="Z40" s="55"/>
      <c r="AA40" s="55"/>
      <c r="AB40" s="44">
        <f t="shared" si="4"/>
        <v>5</v>
      </c>
      <c r="AC40" s="25">
        <f t="shared" si="5"/>
        <v>5</v>
      </c>
    </row>
    <row r="41" spans="1:29" x14ac:dyDescent="0.2">
      <c r="A41" s="14" t="s">
        <v>348</v>
      </c>
      <c r="B41" s="14" t="s">
        <v>194</v>
      </c>
      <c r="C41" s="14" t="s">
        <v>195</v>
      </c>
      <c r="D41" s="14" t="s">
        <v>12</v>
      </c>
      <c r="E41" s="20">
        <v>278</v>
      </c>
      <c r="F41" s="24">
        <v>241.5</v>
      </c>
      <c r="G41" s="35"/>
      <c r="H41" s="20">
        <v>272</v>
      </c>
      <c r="I41" s="20">
        <v>234</v>
      </c>
      <c r="J41" s="16"/>
      <c r="K41" s="16"/>
      <c r="L41" s="20">
        <v>278</v>
      </c>
      <c r="M41" s="16"/>
      <c r="N41" s="16"/>
      <c r="O41" s="16"/>
      <c r="P41" s="20">
        <v>280</v>
      </c>
      <c r="Q41" s="24">
        <v>368</v>
      </c>
      <c r="R41" s="16"/>
      <c r="S41" s="16"/>
      <c r="T41" s="16"/>
      <c r="U41" s="16"/>
      <c r="V41" s="35"/>
      <c r="W41" s="35"/>
      <c r="X41" s="8">
        <f t="shared" si="3"/>
        <v>1951.5</v>
      </c>
      <c r="Y41" s="54">
        <v>7</v>
      </c>
      <c r="Z41" s="55"/>
      <c r="AA41" s="55"/>
      <c r="AB41" s="44">
        <f t="shared" si="4"/>
        <v>7</v>
      </c>
      <c r="AC41" s="25">
        <f t="shared" si="5"/>
        <v>7</v>
      </c>
    </row>
    <row r="42" spans="1:29" x14ac:dyDescent="0.2">
      <c r="A42" s="14" t="s">
        <v>349</v>
      </c>
      <c r="B42" s="7" t="s">
        <v>503</v>
      </c>
      <c r="C42" s="7" t="s">
        <v>504</v>
      </c>
      <c r="D42" s="5" t="s">
        <v>12</v>
      </c>
      <c r="E42" s="30"/>
      <c r="F42" s="30"/>
      <c r="G42" s="35"/>
      <c r="H42" s="20">
        <v>142</v>
      </c>
      <c r="I42" s="16"/>
      <c r="J42" s="33">
        <v>101</v>
      </c>
      <c r="K42" s="16"/>
      <c r="L42" s="20">
        <v>172</v>
      </c>
      <c r="M42" s="16"/>
      <c r="N42" s="16"/>
      <c r="O42" s="16"/>
      <c r="P42" s="16"/>
      <c r="Q42" s="16"/>
      <c r="R42" s="16"/>
      <c r="S42" s="16"/>
      <c r="T42" s="16"/>
      <c r="U42" s="16"/>
      <c r="V42" s="35"/>
      <c r="W42" s="35"/>
      <c r="X42" s="8">
        <f t="shared" si="3"/>
        <v>415</v>
      </c>
      <c r="Y42" s="54">
        <v>3</v>
      </c>
      <c r="Z42" s="55">
        <v>1</v>
      </c>
      <c r="AA42" s="55"/>
      <c r="AB42" s="44">
        <f t="shared" si="4"/>
        <v>4</v>
      </c>
      <c r="AC42" s="25">
        <f t="shared" si="5"/>
        <v>3</v>
      </c>
    </row>
    <row r="43" spans="1:29" x14ac:dyDescent="0.2">
      <c r="A43" s="14" t="s">
        <v>350</v>
      </c>
      <c r="B43" s="14" t="s">
        <v>73</v>
      </c>
      <c r="C43" s="14" t="s">
        <v>74</v>
      </c>
      <c r="D43" s="14" t="s">
        <v>201</v>
      </c>
      <c r="E43" s="20">
        <v>160</v>
      </c>
      <c r="F43" s="24">
        <v>161.5</v>
      </c>
      <c r="G43" s="35"/>
      <c r="H43" s="20">
        <v>130</v>
      </c>
      <c r="I43" s="20">
        <v>134</v>
      </c>
      <c r="J43" s="16"/>
      <c r="K43" s="16"/>
      <c r="L43" s="16"/>
      <c r="M43" s="16"/>
      <c r="N43" s="16"/>
      <c r="O43" s="16"/>
      <c r="P43" s="20">
        <v>162</v>
      </c>
      <c r="Q43" s="24">
        <v>239.5</v>
      </c>
      <c r="R43" s="16"/>
      <c r="S43" s="16"/>
      <c r="T43" s="33">
        <v>116</v>
      </c>
      <c r="U43" s="16"/>
      <c r="V43" s="35"/>
      <c r="W43" s="35"/>
      <c r="X43" s="8">
        <f t="shared" si="3"/>
        <v>1103</v>
      </c>
      <c r="Y43" s="54">
        <v>7</v>
      </c>
      <c r="Z43" s="55">
        <v>1</v>
      </c>
      <c r="AA43" s="55"/>
      <c r="AB43" s="44">
        <f t="shared" si="4"/>
        <v>8</v>
      </c>
      <c r="AC43" s="25">
        <f t="shared" si="5"/>
        <v>7</v>
      </c>
    </row>
    <row r="44" spans="1:29" x14ac:dyDescent="0.2">
      <c r="A44" s="14" t="s">
        <v>351</v>
      </c>
      <c r="B44" s="7" t="s">
        <v>508</v>
      </c>
      <c r="C44" s="7" t="s">
        <v>509</v>
      </c>
      <c r="D44" s="5" t="s">
        <v>473</v>
      </c>
      <c r="E44" s="30"/>
      <c r="F44" s="30"/>
      <c r="G44" s="35"/>
      <c r="H44" s="20">
        <v>45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35"/>
      <c r="W44" s="35"/>
      <c r="X44" s="8">
        <f t="shared" si="3"/>
        <v>45</v>
      </c>
      <c r="Y44" s="54">
        <v>1</v>
      </c>
      <c r="Z44" s="55"/>
      <c r="AA44" s="55"/>
      <c r="AB44" s="44">
        <f t="shared" si="4"/>
        <v>1</v>
      </c>
      <c r="AC44" s="25">
        <f t="shared" si="5"/>
        <v>1</v>
      </c>
    </row>
    <row r="45" spans="1:29" x14ac:dyDescent="0.2">
      <c r="A45" s="14" t="s">
        <v>410</v>
      </c>
      <c r="B45" s="7" t="s">
        <v>634</v>
      </c>
      <c r="C45" s="7" t="s">
        <v>635</v>
      </c>
      <c r="D45" s="5" t="s">
        <v>340</v>
      </c>
      <c r="E45" s="30"/>
      <c r="F45" s="30"/>
      <c r="G45" s="35"/>
      <c r="H45" s="16"/>
      <c r="I45" s="16"/>
      <c r="J45" s="16"/>
      <c r="K45" s="33">
        <v>110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35"/>
      <c r="W45" s="35"/>
      <c r="X45" s="8">
        <f t="shared" si="3"/>
        <v>110</v>
      </c>
      <c r="Y45" s="54">
        <v>1</v>
      </c>
      <c r="Z45" s="55"/>
      <c r="AA45" s="55"/>
      <c r="AB45" s="44">
        <f t="shared" si="4"/>
        <v>1</v>
      </c>
      <c r="AC45" s="25">
        <f t="shared" si="5"/>
        <v>1</v>
      </c>
    </row>
    <row r="46" spans="1:29" x14ac:dyDescent="0.2">
      <c r="A46" s="14" t="s">
        <v>411</v>
      </c>
      <c r="B46" s="7" t="s">
        <v>642</v>
      </c>
      <c r="C46" s="7" t="s">
        <v>643</v>
      </c>
      <c r="D46" s="5" t="s">
        <v>200</v>
      </c>
      <c r="E46" s="30"/>
      <c r="F46" s="30"/>
      <c r="G46" s="35"/>
      <c r="H46" s="16"/>
      <c r="I46" s="16"/>
      <c r="J46" s="16"/>
      <c r="K46" s="16"/>
      <c r="L46" s="16"/>
      <c r="M46" s="33">
        <v>116</v>
      </c>
      <c r="N46" s="16"/>
      <c r="O46" s="16"/>
      <c r="P46" s="16"/>
      <c r="Q46" s="16"/>
      <c r="R46" s="16"/>
      <c r="S46" s="16"/>
      <c r="T46" s="16"/>
      <c r="U46" s="16"/>
      <c r="V46" s="35"/>
      <c r="W46" s="35"/>
      <c r="X46" s="8">
        <f t="shared" si="3"/>
        <v>116</v>
      </c>
      <c r="Y46" s="54">
        <v>1</v>
      </c>
      <c r="Z46" s="55"/>
      <c r="AA46" s="55"/>
      <c r="AB46" s="44">
        <f t="shared" si="4"/>
        <v>1</v>
      </c>
      <c r="AC46" s="25">
        <f t="shared" si="5"/>
        <v>1</v>
      </c>
    </row>
    <row r="47" spans="1:29" x14ac:dyDescent="0.2">
      <c r="A47" s="14" t="s">
        <v>423</v>
      </c>
      <c r="B47" s="7" t="s">
        <v>580</v>
      </c>
      <c r="C47" s="7" t="s">
        <v>581</v>
      </c>
      <c r="D47" s="5" t="s">
        <v>582</v>
      </c>
      <c r="E47" s="30"/>
      <c r="F47" s="30"/>
      <c r="G47" s="35"/>
      <c r="H47" s="16"/>
      <c r="I47" s="16"/>
      <c r="J47" s="16"/>
      <c r="K47" s="33">
        <v>174</v>
      </c>
      <c r="L47" s="16"/>
      <c r="M47" s="16"/>
      <c r="N47" s="16"/>
      <c r="O47" s="16"/>
      <c r="P47" s="16"/>
      <c r="Q47" s="24">
        <v>103</v>
      </c>
      <c r="R47" s="16"/>
      <c r="S47" s="16"/>
      <c r="T47" s="16"/>
      <c r="U47" s="16"/>
      <c r="V47" s="35"/>
      <c r="W47" s="35"/>
      <c r="X47" s="8">
        <f t="shared" si="3"/>
        <v>277</v>
      </c>
      <c r="Y47" s="54">
        <v>2</v>
      </c>
      <c r="Z47" s="55"/>
      <c r="AA47" s="55"/>
      <c r="AB47" s="44">
        <f t="shared" si="4"/>
        <v>2</v>
      </c>
      <c r="AC47" s="25">
        <f t="shared" si="5"/>
        <v>2</v>
      </c>
    </row>
    <row r="48" spans="1:29" x14ac:dyDescent="0.2">
      <c r="A48" s="14" t="s">
        <v>424</v>
      </c>
      <c r="B48" s="14" t="s">
        <v>64</v>
      </c>
      <c r="C48" s="14" t="s">
        <v>65</v>
      </c>
      <c r="D48" s="14" t="s">
        <v>12</v>
      </c>
      <c r="E48" s="20">
        <v>236</v>
      </c>
      <c r="F48" s="24">
        <v>370</v>
      </c>
      <c r="G48" s="35"/>
      <c r="H48" s="20">
        <v>166</v>
      </c>
      <c r="I48" s="16"/>
      <c r="J48" s="33">
        <v>150</v>
      </c>
      <c r="K48" s="16"/>
      <c r="L48" s="20">
        <v>194</v>
      </c>
      <c r="M48" s="16"/>
      <c r="N48" s="16"/>
      <c r="O48" s="16"/>
      <c r="P48" s="16"/>
      <c r="Q48" s="16"/>
      <c r="R48" s="16"/>
      <c r="S48" s="16"/>
      <c r="T48" s="16"/>
      <c r="U48" s="16"/>
      <c r="V48" s="35"/>
      <c r="W48" s="35"/>
      <c r="X48" s="8">
        <f t="shared" si="3"/>
        <v>1116</v>
      </c>
      <c r="Y48" s="54">
        <v>5</v>
      </c>
      <c r="Z48" s="55"/>
      <c r="AA48" s="55"/>
      <c r="AB48" s="44">
        <f t="shared" si="4"/>
        <v>5</v>
      </c>
      <c r="AC48" s="25">
        <f t="shared" si="5"/>
        <v>5</v>
      </c>
    </row>
    <row r="49" spans="1:29" x14ac:dyDescent="0.2">
      <c r="A49" s="14" t="s">
        <v>425</v>
      </c>
      <c r="B49" s="14" t="s">
        <v>76</v>
      </c>
      <c r="C49" s="14" t="s">
        <v>77</v>
      </c>
      <c r="D49" s="14" t="s">
        <v>12</v>
      </c>
      <c r="E49" s="20">
        <v>136</v>
      </c>
      <c r="F49" s="24">
        <v>103</v>
      </c>
      <c r="G49" s="35"/>
      <c r="H49" s="20">
        <v>118</v>
      </c>
      <c r="I49" s="16"/>
      <c r="J49" s="16"/>
      <c r="K49" s="16"/>
      <c r="L49" s="20">
        <v>148</v>
      </c>
      <c r="M49" s="16"/>
      <c r="N49" s="16"/>
      <c r="O49" s="16"/>
      <c r="P49" s="20">
        <v>126</v>
      </c>
      <c r="Q49" s="16"/>
      <c r="R49" s="16"/>
      <c r="S49" s="16"/>
      <c r="T49" s="16"/>
      <c r="U49" s="16"/>
      <c r="V49" s="35"/>
      <c r="W49" s="35"/>
      <c r="X49" s="8">
        <f t="shared" si="3"/>
        <v>631</v>
      </c>
      <c r="Y49" s="54">
        <v>5</v>
      </c>
      <c r="Z49" s="55"/>
      <c r="AA49" s="55"/>
      <c r="AB49" s="44">
        <f t="shared" si="4"/>
        <v>5</v>
      </c>
      <c r="AC49" s="25">
        <f t="shared" si="5"/>
        <v>5</v>
      </c>
    </row>
    <row r="50" spans="1:29" x14ac:dyDescent="0.2">
      <c r="A50" s="14" t="s">
        <v>480</v>
      </c>
      <c r="B50" s="7" t="s">
        <v>375</v>
      </c>
      <c r="C50" s="7" t="s">
        <v>376</v>
      </c>
      <c r="D50" s="5" t="s">
        <v>12</v>
      </c>
      <c r="E50" s="30"/>
      <c r="F50" s="24">
        <v>58</v>
      </c>
      <c r="G50" s="35"/>
      <c r="H50" s="16"/>
      <c r="I50" s="16"/>
      <c r="J50" s="33">
        <v>82</v>
      </c>
      <c r="K50" s="16"/>
      <c r="L50" s="20">
        <v>47</v>
      </c>
      <c r="M50" s="16"/>
      <c r="N50" s="16"/>
      <c r="O50" s="16"/>
      <c r="P50" s="16"/>
      <c r="Q50" s="16"/>
      <c r="R50" s="16"/>
      <c r="S50" s="16"/>
      <c r="T50" s="16"/>
      <c r="U50" s="16"/>
      <c r="V50" s="35"/>
      <c r="W50" s="35"/>
      <c r="X50" s="8">
        <f t="shared" si="3"/>
        <v>187</v>
      </c>
      <c r="Y50" s="54">
        <v>3</v>
      </c>
      <c r="Z50" s="55"/>
      <c r="AA50" s="55"/>
      <c r="AB50" s="44">
        <f t="shared" si="4"/>
        <v>3</v>
      </c>
      <c r="AC50" s="25">
        <f t="shared" si="5"/>
        <v>3</v>
      </c>
    </row>
    <row r="51" spans="1:29" x14ac:dyDescent="0.2">
      <c r="A51" s="14" t="s">
        <v>481</v>
      </c>
      <c r="B51" s="7" t="s">
        <v>621</v>
      </c>
      <c r="C51" s="7" t="s">
        <v>622</v>
      </c>
      <c r="D51" s="5" t="s">
        <v>12</v>
      </c>
      <c r="E51" s="30"/>
      <c r="F51" s="30"/>
      <c r="G51" s="35"/>
      <c r="H51" s="16"/>
      <c r="I51" s="20">
        <v>170</v>
      </c>
      <c r="J51" s="33">
        <v>118</v>
      </c>
      <c r="K51" s="16"/>
      <c r="L51" s="20">
        <v>124</v>
      </c>
      <c r="M51" s="16"/>
      <c r="N51" s="16"/>
      <c r="O51" s="16"/>
      <c r="P51" s="20">
        <v>174</v>
      </c>
      <c r="Q51" s="16"/>
      <c r="R51" s="16"/>
      <c r="S51" s="16"/>
      <c r="T51" s="16"/>
      <c r="U51" s="16"/>
      <c r="V51" s="35"/>
      <c r="W51" s="35"/>
      <c r="X51" s="8">
        <f t="shared" si="3"/>
        <v>586</v>
      </c>
      <c r="Y51" s="54">
        <v>4</v>
      </c>
      <c r="Z51" s="55"/>
      <c r="AA51" s="55"/>
      <c r="AB51" s="44">
        <f t="shared" si="4"/>
        <v>4</v>
      </c>
      <c r="AC51" s="25">
        <f t="shared" si="5"/>
        <v>4</v>
      </c>
    </row>
    <row r="52" spans="1:29" x14ac:dyDescent="0.2">
      <c r="A52" s="14" t="s">
        <v>482</v>
      </c>
      <c r="B52" s="7" t="s">
        <v>853</v>
      </c>
      <c r="C52" s="7" t="s">
        <v>854</v>
      </c>
      <c r="D52" s="5" t="s">
        <v>36</v>
      </c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16"/>
      <c r="S52" s="33">
        <v>91.5</v>
      </c>
      <c r="T52" s="16"/>
      <c r="U52" s="16"/>
      <c r="V52" s="35"/>
      <c r="W52" s="35"/>
      <c r="X52" s="8">
        <f t="shared" si="3"/>
        <v>91.5</v>
      </c>
      <c r="Y52" s="54">
        <v>1</v>
      </c>
      <c r="Z52" s="55"/>
      <c r="AA52" s="55"/>
      <c r="AB52" s="44">
        <f t="shared" si="4"/>
        <v>1</v>
      </c>
      <c r="AC52" s="25">
        <f t="shared" si="5"/>
        <v>1</v>
      </c>
    </row>
    <row r="53" spans="1:29" x14ac:dyDescent="0.2">
      <c r="A53" s="14" t="s">
        <v>483</v>
      </c>
      <c r="B53" s="7" t="s">
        <v>367</v>
      </c>
      <c r="C53" s="7" t="s">
        <v>368</v>
      </c>
      <c r="D53" s="5" t="s">
        <v>369</v>
      </c>
      <c r="E53" s="30"/>
      <c r="F53" s="24">
        <v>161.5</v>
      </c>
      <c r="G53" s="35"/>
      <c r="H53" s="20">
        <v>154</v>
      </c>
      <c r="I53" s="20">
        <v>158</v>
      </c>
      <c r="J53" s="16"/>
      <c r="K53" s="16"/>
      <c r="L53" s="16"/>
      <c r="M53" s="16"/>
      <c r="N53" s="16"/>
      <c r="O53" s="16"/>
      <c r="P53" s="16"/>
      <c r="Q53" s="24">
        <v>259</v>
      </c>
      <c r="R53" s="16"/>
      <c r="S53" s="33">
        <v>182</v>
      </c>
      <c r="T53" s="16"/>
      <c r="U53" s="16"/>
      <c r="V53" s="35"/>
      <c r="W53" s="35"/>
      <c r="X53" s="8">
        <f t="shared" si="3"/>
        <v>914.5</v>
      </c>
      <c r="Y53" s="54">
        <v>5</v>
      </c>
      <c r="Z53" s="55"/>
      <c r="AA53" s="55"/>
      <c r="AB53" s="44">
        <f t="shared" si="4"/>
        <v>5</v>
      </c>
      <c r="AC53" s="25">
        <f t="shared" si="5"/>
        <v>5</v>
      </c>
    </row>
    <row r="54" spans="1:29" x14ac:dyDescent="0.2">
      <c r="A54" s="14" t="s">
        <v>484</v>
      </c>
      <c r="B54" s="5" t="s">
        <v>922</v>
      </c>
      <c r="C54" s="5" t="s">
        <v>923</v>
      </c>
      <c r="D54" s="5" t="s">
        <v>917</v>
      </c>
      <c r="E54" s="35"/>
      <c r="F54" s="35"/>
      <c r="G54" s="35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35"/>
      <c r="W54" s="33">
        <v>174</v>
      </c>
      <c r="X54" s="8">
        <f t="shared" si="3"/>
        <v>174</v>
      </c>
      <c r="Y54" s="54">
        <v>1</v>
      </c>
      <c r="Z54" s="55"/>
      <c r="AA54" s="55"/>
      <c r="AB54" s="44">
        <f t="shared" si="4"/>
        <v>1</v>
      </c>
      <c r="AC54" s="25">
        <f t="shared" si="5"/>
        <v>1</v>
      </c>
    </row>
    <row r="55" spans="1:29" x14ac:dyDescent="0.2">
      <c r="A55" s="14" t="s">
        <v>485</v>
      </c>
      <c r="B55" s="14" t="s">
        <v>202</v>
      </c>
      <c r="C55" s="14" t="s">
        <v>203</v>
      </c>
      <c r="D55" s="14" t="s">
        <v>9</v>
      </c>
      <c r="E55" s="20">
        <v>112</v>
      </c>
      <c r="F55" s="24">
        <v>103</v>
      </c>
      <c r="G55" s="35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35"/>
      <c r="W55" s="35"/>
      <c r="X55" s="8">
        <f t="shared" si="3"/>
        <v>215</v>
      </c>
      <c r="Y55" s="54">
        <v>2</v>
      </c>
      <c r="Z55" s="55"/>
      <c r="AA55" s="55"/>
      <c r="AB55" s="44">
        <f t="shared" si="4"/>
        <v>2</v>
      </c>
      <c r="AC55" s="25">
        <f t="shared" si="5"/>
        <v>2</v>
      </c>
    </row>
    <row r="56" spans="1:29" x14ac:dyDescent="0.2">
      <c r="A56" s="14" t="s">
        <v>486</v>
      </c>
      <c r="B56" s="14" t="s">
        <v>70</v>
      </c>
      <c r="C56" s="14" t="s">
        <v>71</v>
      </c>
      <c r="D56" s="14" t="s">
        <v>213</v>
      </c>
      <c r="E56" s="20">
        <v>51</v>
      </c>
      <c r="F56" s="23">
        <v>97.5</v>
      </c>
      <c r="G56" s="35"/>
      <c r="H56" s="20">
        <v>51</v>
      </c>
      <c r="I56" s="16"/>
      <c r="J56" s="16"/>
      <c r="K56" s="16"/>
      <c r="L56" s="20">
        <v>76</v>
      </c>
      <c r="M56" s="16"/>
      <c r="N56" s="16"/>
      <c r="O56" s="16"/>
      <c r="P56" s="16"/>
      <c r="Q56" s="16"/>
      <c r="R56" s="16"/>
      <c r="S56" s="16"/>
      <c r="T56" s="16"/>
      <c r="U56" s="16"/>
      <c r="V56" s="35"/>
      <c r="W56" s="35"/>
      <c r="X56" s="8">
        <f t="shared" si="3"/>
        <v>275.5</v>
      </c>
      <c r="Y56" s="54">
        <v>3</v>
      </c>
      <c r="Z56" s="55"/>
      <c r="AA56" s="55"/>
      <c r="AB56" s="44">
        <f t="shared" si="4"/>
        <v>3</v>
      </c>
      <c r="AC56" s="25">
        <f t="shared" si="5"/>
        <v>4</v>
      </c>
    </row>
    <row r="57" spans="1:29" x14ac:dyDescent="0.2">
      <c r="A57" s="14" t="s">
        <v>487</v>
      </c>
      <c r="B57" s="14" t="s">
        <v>198</v>
      </c>
      <c r="C57" s="14" t="s">
        <v>199</v>
      </c>
      <c r="D57" s="14" t="s">
        <v>200</v>
      </c>
      <c r="E57" s="20">
        <v>172</v>
      </c>
      <c r="F57" s="24">
        <v>261</v>
      </c>
      <c r="G57" s="35">
        <v>180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35"/>
      <c r="W57" s="35"/>
      <c r="X57" s="8">
        <f t="shared" si="3"/>
        <v>613</v>
      </c>
      <c r="Y57" s="54">
        <v>2</v>
      </c>
      <c r="Z57" s="55"/>
      <c r="AA57" s="55"/>
      <c r="AB57" s="44">
        <f t="shared" si="4"/>
        <v>2</v>
      </c>
      <c r="AC57" s="25">
        <f t="shared" si="5"/>
        <v>3</v>
      </c>
    </row>
    <row r="58" spans="1:29" x14ac:dyDescent="0.2">
      <c r="A58" s="14" t="s">
        <v>488</v>
      </c>
      <c r="B58" s="7" t="s">
        <v>644</v>
      </c>
      <c r="C58" s="7" t="s">
        <v>645</v>
      </c>
      <c r="D58" s="5" t="s">
        <v>200</v>
      </c>
      <c r="E58" s="30"/>
      <c r="F58" s="30"/>
      <c r="G58" s="35"/>
      <c r="H58" s="16"/>
      <c r="I58" s="16"/>
      <c r="J58" s="16"/>
      <c r="K58" s="16"/>
      <c r="L58" s="16"/>
      <c r="M58" s="33">
        <v>99</v>
      </c>
      <c r="N58" s="16"/>
      <c r="O58" s="16"/>
      <c r="P58" s="16"/>
      <c r="Q58" s="16"/>
      <c r="R58" s="16"/>
      <c r="S58" s="16"/>
      <c r="T58" s="16"/>
      <c r="U58" s="16"/>
      <c r="V58" s="35"/>
      <c r="W58" s="35"/>
      <c r="X58" s="8">
        <f t="shared" si="3"/>
        <v>99</v>
      </c>
      <c r="Y58" s="54">
        <v>1</v>
      </c>
      <c r="Z58" s="55"/>
      <c r="AA58" s="55"/>
      <c r="AB58" s="44">
        <f t="shared" si="4"/>
        <v>1</v>
      </c>
      <c r="AC58" s="25">
        <f t="shared" si="5"/>
        <v>1</v>
      </c>
    </row>
    <row r="59" spans="1:29" x14ac:dyDescent="0.2">
      <c r="A59" s="14" t="s">
        <v>548</v>
      </c>
      <c r="B59" s="14" t="s">
        <v>79</v>
      </c>
      <c r="C59" s="14" t="s">
        <v>80</v>
      </c>
      <c r="D59" s="14" t="s">
        <v>170</v>
      </c>
      <c r="E59" s="20">
        <v>76</v>
      </c>
      <c r="F59" s="24">
        <v>54</v>
      </c>
      <c r="G59" s="35"/>
      <c r="H59" s="20">
        <v>80</v>
      </c>
      <c r="I59" s="20">
        <v>84</v>
      </c>
      <c r="J59" s="16"/>
      <c r="K59" s="16"/>
      <c r="L59" s="16"/>
      <c r="M59" s="16"/>
      <c r="N59" s="16"/>
      <c r="O59" s="16"/>
      <c r="P59" s="20">
        <v>78</v>
      </c>
      <c r="Q59" s="24">
        <v>66</v>
      </c>
      <c r="R59" s="16"/>
      <c r="S59" s="16"/>
      <c r="T59" s="16"/>
      <c r="U59" s="16"/>
      <c r="V59" s="35"/>
      <c r="W59" s="33">
        <v>142</v>
      </c>
      <c r="X59" s="8">
        <f t="shared" si="3"/>
        <v>580</v>
      </c>
      <c r="Y59" s="54">
        <v>7</v>
      </c>
      <c r="Z59" s="55"/>
      <c r="AA59" s="55"/>
      <c r="AB59" s="44">
        <f t="shared" si="4"/>
        <v>7</v>
      </c>
      <c r="AC59" s="25">
        <f t="shared" si="5"/>
        <v>7</v>
      </c>
    </row>
    <row r="60" spans="1:29" x14ac:dyDescent="0.2">
      <c r="A60" s="14" t="s">
        <v>549</v>
      </c>
      <c r="B60" s="5" t="s">
        <v>734</v>
      </c>
      <c r="C60" s="5" t="s">
        <v>735</v>
      </c>
      <c r="D60" s="5" t="s">
        <v>31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33">
        <v>114</v>
      </c>
      <c r="W60" s="35"/>
      <c r="X60" s="8">
        <f t="shared" si="3"/>
        <v>114</v>
      </c>
      <c r="Y60" s="54">
        <v>1</v>
      </c>
      <c r="Z60" s="55"/>
      <c r="AA60" s="55"/>
      <c r="AB60" s="44">
        <f t="shared" si="4"/>
        <v>1</v>
      </c>
      <c r="AC60" s="25">
        <f t="shared" si="5"/>
        <v>1</v>
      </c>
    </row>
    <row r="61" spans="1:29" x14ac:dyDescent="0.2">
      <c r="A61" s="14" t="s">
        <v>597</v>
      </c>
      <c r="B61" s="14" t="s">
        <v>209</v>
      </c>
      <c r="C61" s="14" t="s">
        <v>210</v>
      </c>
      <c r="D61" s="14" t="s">
        <v>211</v>
      </c>
      <c r="E61" s="20">
        <v>55</v>
      </c>
      <c r="F61" s="30"/>
      <c r="G61" s="35"/>
      <c r="H61" s="20">
        <v>106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35"/>
      <c r="W61" s="35"/>
      <c r="X61" s="8">
        <f t="shared" si="3"/>
        <v>161</v>
      </c>
      <c r="Y61" s="54">
        <v>2</v>
      </c>
      <c r="Z61" s="55"/>
      <c r="AA61" s="55"/>
      <c r="AB61" s="44">
        <f t="shared" si="4"/>
        <v>2</v>
      </c>
      <c r="AC61" s="25">
        <f t="shared" si="5"/>
        <v>2</v>
      </c>
    </row>
    <row r="62" spans="1:29" x14ac:dyDescent="0.2">
      <c r="A62" s="62" t="s">
        <v>598</v>
      </c>
      <c r="B62" s="14" t="s">
        <v>375</v>
      </c>
      <c r="C62" s="14" t="s">
        <v>618</v>
      </c>
      <c r="D62" s="5" t="s">
        <v>937</v>
      </c>
      <c r="E62" s="62"/>
      <c r="F62" s="30"/>
      <c r="G62" s="30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63"/>
      <c r="W62" s="63"/>
      <c r="X62" s="62"/>
      <c r="Y62" s="62"/>
      <c r="Z62" s="62"/>
      <c r="AA62" s="64" t="s">
        <v>936</v>
      </c>
      <c r="AB62" s="62"/>
      <c r="AC62" s="62"/>
    </row>
    <row r="63" spans="1:29" x14ac:dyDescent="0.2">
      <c r="A63" s="65" t="s">
        <v>599</v>
      </c>
      <c r="B63" s="14" t="s">
        <v>939</v>
      </c>
      <c r="C63" s="14" t="s">
        <v>938</v>
      </c>
      <c r="D63" s="62" t="s">
        <v>12</v>
      </c>
      <c r="E63" s="62"/>
      <c r="F63" s="30"/>
      <c r="G63" s="30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63"/>
      <c r="W63" s="63"/>
      <c r="X63" s="62"/>
      <c r="Y63" s="62"/>
      <c r="Z63" s="62"/>
      <c r="AA63" s="64" t="s">
        <v>936</v>
      </c>
      <c r="AB63" s="62"/>
      <c r="AC63" s="62"/>
    </row>
    <row r="64" spans="1:29" x14ac:dyDescent="0.2">
      <c r="A64" s="65" t="s">
        <v>600</v>
      </c>
      <c r="B64" s="62" t="s">
        <v>616</v>
      </c>
      <c r="C64" s="62" t="s">
        <v>205</v>
      </c>
      <c r="D64" s="62" t="s">
        <v>12</v>
      </c>
      <c r="E64" s="62"/>
      <c r="F64" s="30"/>
      <c r="G64" s="30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63"/>
      <c r="W64" s="63"/>
      <c r="X64" s="62"/>
      <c r="Y64" s="62"/>
      <c r="Z64" s="62"/>
      <c r="AA64" s="64" t="s">
        <v>936</v>
      </c>
      <c r="AB64" s="62"/>
      <c r="AC64" s="62"/>
    </row>
    <row r="65" spans="1:29" x14ac:dyDescent="0.2">
      <c r="A65" s="62" t="s">
        <v>601</v>
      </c>
      <c r="B65" s="14" t="s">
        <v>946</v>
      </c>
      <c r="C65" s="14" t="s">
        <v>947</v>
      </c>
      <c r="D65" s="62" t="s">
        <v>15</v>
      </c>
      <c r="E65" s="62"/>
      <c r="F65" s="30"/>
      <c r="G65" s="30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63"/>
      <c r="W65" s="63"/>
      <c r="X65" s="62"/>
      <c r="Y65" s="62"/>
      <c r="Z65" s="62"/>
      <c r="AA65" s="64" t="s">
        <v>936</v>
      </c>
      <c r="AB65" s="62"/>
      <c r="AC65" s="62"/>
    </row>
  </sheetData>
  <sortState xmlns:xlrd2="http://schemas.microsoft.com/office/spreadsheetml/2017/richdata2" ref="B4:AC61">
    <sortCondition ref="B4:B61"/>
  </sortState>
  <mergeCells count="10">
    <mergeCell ref="AC2:AC3"/>
    <mergeCell ref="A2:A3"/>
    <mergeCell ref="B2:B3"/>
    <mergeCell ref="C2:C3"/>
    <mergeCell ref="D2:D3"/>
    <mergeCell ref="X2:X3"/>
    <mergeCell ref="AB2:AB3"/>
    <mergeCell ref="Y2:Y3"/>
    <mergeCell ref="Z2:Z3"/>
    <mergeCell ref="AA2:AA3"/>
  </mergeCells>
  <phoneticPr fontId="8" type="noConversion"/>
  <conditionalFormatting sqref="AB4:AB61">
    <cfRule type="cellIs" dxfId="7" priority="1" operator="lessThan">
      <formula>4</formula>
    </cfRule>
    <cfRule type="cellIs" dxfId="6" priority="2" operator="greaterThan">
      <formula>3</formula>
    </cfRule>
  </conditionalFormatting>
  <pageMargins left="0.7" right="0.7" top="0.75" bottom="0.75" header="0.3" footer="0.3"/>
  <pageSetup paperSize="9" scale="44" orientation="landscape" horizontalDpi="0" verticalDpi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9DB7-5D12-944C-A297-DFB9E9E96784}">
  <sheetPr>
    <tabColor theme="9"/>
    <pageSetUpPr fitToPage="1"/>
  </sheetPr>
  <dimension ref="A1:AC56"/>
  <sheetViews>
    <sheetView topLeftCell="A3" zoomScale="75" workbookViewId="0">
      <selection activeCell="A11" sqref="A11:XFD11"/>
    </sheetView>
  </sheetViews>
  <sheetFormatPr baseColWidth="10" defaultRowHeight="16" x14ac:dyDescent="0.2"/>
  <cols>
    <col min="1" max="1" width="4" customWidth="1"/>
    <col min="2" max="2" width="19.5" bestFit="1" customWidth="1"/>
    <col min="3" max="3" width="22.33203125" bestFit="1" customWidth="1"/>
    <col min="4" max="4" width="32.5" bestFit="1" customWidth="1"/>
    <col min="5" max="5" width="6.6640625" customWidth="1"/>
    <col min="6" max="6" width="6.6640625" style="28" customWidth="1"/>
    <col min="7" max="7" width="6.6640625" style="36" customWidth="1"/>
    <col min="8" max="13" width="6.6640625" style="45" customWidth="1"/>
    <col min="14" max="21" width="6.6640625" customWidth="1"/>
    <col min="22" max="23" width="6.6640625" style="36" customWidth="1"/>
    <col min="24" max="24" width="11.1640625" customWidth="1"/>
    <col min="25" max="27" width="6.6640625" customWidth="1"/>
    <col min="28" max="28" width="7.5" bestFit="1" customWidth="1"/>
    <col min="29" max="29" width="6" customWidth="1"/>
  </cols>
  <sheetData>
    <row r="1" spans="1:29" x14ac:dyDescent="0.2">
      <c r="A1" s="17" t="s">
        <v>267</v>
      </c>
    </row>
    <row r="2" spans="1:29" x14ac:dyDescent="0.2">
      <c r="A2" s="73" t="s">
        <v>0</v>
      </c>
      <c r="B2" s="73" t="s">
        <v>1</v>
      </c>
      <c r="C2" s="73" t="s">
        <v>2</v>
      </c>
      <c r="D2" s="73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8" t="s">
        <v>660</v>
      </c>
      <c r="J2" s="41" t="s">
        <v>572</v>
      </c>
      <c r="K2" s="41" t="s">
        <v>577</v>
      </c>
      <c r="L2" s="38" t="s">
        <v>585</v>
      </c>
      <c r="M2" s="41" t="s">
        <v>593</v>
      </c>
      <c r="N2" s="39" t="s">
        <v>685</v>
      </c>
      <c r="O2" s="41" t="s">
        <v>718</v>
      </c>
      <c r="P2" s="38" t="s">
        <v>753</v>
      </c>
      <c r="Q2" s="40" t="s">
        <v>754</v>
      </c>
      <c r="R2" s="38" t="s">
        <v>824</v>
      </c>
      <c r="S2" s="41" t="s">
        <v>842</v>
      </c>
      <c r="T2" s="41" t="s">
        <v>842</v>
      </c>
      <c r="U2" s="41" t="s">
        <v>843</v>
      </c>
      <c r="V2" s="41" t="s">
        <v>897</v>
      </c>
      <c r="W2" s="41" t="s">
        <v>896</v>
      </c>
      <c r="X2" s="74" t="s">
        <v>92</v>
      </c>
      <c r="Y2" s="76" t="s">
        <v>889</v>
      </c>
      <c r="Z2" s="76" t="s">
        <v>890</v>
      </c>
      <c r="AA2" s="78" t="s">
        <v>891</v>
      </c>
      <c r="AB2" s="75" t="s">
        <v>286</v>
      </c>
      <c r="AC2" s="72" t="s">
        <v>311</v>
      </c>
    </row>
    <row r="3" spans="1:29" ht="146" customHeight="1" x14ac:dyDescent="0.2">
      <c r="A3" s="73"/>
      <c r="B3" s="73"/>
      <c r="C3" s="73"/>
      <c r="D3" s="73"/>
      <c r="E3" s="18" t="s">
        <v>91</v>
      </c>
      <c r="F3" s="22" t="s">
        <v>287</v>
      </c>
      <c r="G3" s="32" t="s">
        <v>407</v>
      </c>
      <c r="H3" s="18" t="s">
        <v>448</v>
      </c>
      <c r="I3" s="18" t="s">
        <v>551</v>
      </c>
      <c r="J3" s="32" t="s">
        <v>573</v>
      </c>
      <c r="K3" s="32" t="s">
        <v>576</v>
      </c>
      <c r="L3" s="18" t="s">
        <v>586</v>
      </c>
      <c r="M3" s="32" t="s">
        <v>594</v>
      </c>
      <c r="N3" s="21" t="s">
        <v>684</v>
      </c>
      <c r="O3" s="32" t="s">
        <v>712</v>
      </c>
      <c r="P3" s="18" t="s">
        <v>752</v>
      </c>
      <c r="Q3" s="22" t="s">
        <v>755</v>
      </c>
      <c r="R3" s="18" t="s">
        <v>823</v>
      </c>
      <c r="S3" s="32" t="s">
        <v>839</v>
      </c>
      <c r="T3" s="32" t="s">
        <v>840</v>
      </c>
      <c r="U3" s="32" t="s">
        <v>841</v>
      </c>
      <c r="V3" s="32" t="s">
        <v>894</v>
      </c>
      <c r="W3" s="32" t="s">
        <v>895</v>
      </c>
      <c r="X3" s="74"/>
      <c r="Y3" s="77"/>
      <c r="Z3" s="77"/>
      <c r="AA3" s="79"/>
      <c r="AB3" s="75"/>
      <c r="AC3" s="72"/>
    </row>
    <row r="4" spans="1:29" x14ac:dyDescent="0.2">
      <c r="A4" s="14" t="s">
        <v>48</v>
      </c>
      <c r="B4" s="7" t="s">
        <v>625</v>
      </c>
      <c r="C4" s="7" t="s">
        <v>626</v>
      </c>
      <c r="D4" s="5" t="s">
        <v>381</v>
      </c>
      <c r="E4" s="35"/>
      <c r="F4" s="16"/>
      <c r="G4" s="35"/>
      <c r="H4" s="16"/>
      <c r="I4" s="20">
        <v>236</v>
      </c>
      <c r="J4" s="16"/>
      <c r="K4" s="16"/>
      <c r="L4" s="16"/>
      <c r="M4" s="16"/>
      <c r="N4" s="15"/>
      <c r="O4" s="15"/>
      <c r="P4" s="20">
        <v>234</v>
      </c>
      <c r="Q4" s="24">
        <v>358</v>
      </c>
      <c r="R4" s="16"/>
      <c r="S4" s="16"/>
      <c r="T4" s="33">
        <v>118</v>
      </c>
      <c r="U4" s="16"/>
      <c r="V4" s="35"/>
      <c r="W4" s="35"/>
      <c r="X4" s="8">
        <f>SUM(E4:W4)</f>
        <v>946</v>
      </c>
      <c r="Y4" s="54">
        <v>4</v>
      </c>
      <c r="Z4" s="55">
        <v>1</v>
      </c>
      <c r="AA4" s="55"/>
      <c r="AB4" s="44">
        <f t="shared" ref="AB4:AB35" si="0">SUM(Y4:Z4)</f>
        <v>5</v>
      </c>
      <c r="AC4" s="25">
        <f>COUNTA(E4:W4)</f>
        <v>4</v>
      </c>
    </row>
    <row r="5" spans="1:29" x14ac:dyDescent="0.2">
      <c r="A5" s="14" t="s">
        <v>51</v>
      </c>
      <c r="B5" s="7" t="s">
        <v>619</v>
      </c>
      <c r="C5" s="7" t="s">
        <v>620</v>
      </c>
      <c r="D5" s="5" t="s">
        <v>200</v>
      </c>
      <c r="E5" s="35"/>
      <c r="F5" s="16"/>
      <c r="G5" s="35"/>
      <c r="H5" s="16"/>
      <c r="I5" s="16"/>
      <c r="J5" s="16"/>
      <c r="K5" s="16"/>
      <c r="L5" s="16"/>
      <c r="M5" s="33">
        <v>144</v>
      </c>
      <c r="N5" s="15"/>
      <c r="O5" s="15"/>
      <c r="P5" s="57"/>
      <c r="Q5" s="15"/>
      <c r="R5" s="16"/>
      <c r="S5" s="16"/>
      <c r="T5" s="16"/>
      <c r="U5" s="16"/>
      <c r="V5" s="35"/>
      <c r="W5" s="35"/>
      <c r="X5" s="8">
        <f t="shared" ref="X5:X53" si="1">SUM(E5:W5)</f>
        <v>144</v>
      </c>
      <c r="Y5" s="54">
        <v>1</v>
      </c>
      <c r="Z5" s="55"/>
      <c r="AA5" s="55"/>
      <c r="AB5" s="44">
        <f t="shared" si="0"/>
        <v>1</v>
      </c>
      <c r="AC5" s="25">
        <f t="shared" ref="AC5:AC53" si="2">COUNTA(E5:W5)</f>
        <v>1</v>
      </c>
    </row>
    <row r="6" spans="1:29" x14ac:dyDescent="0.2">
      <c r="A6" s="14" t="s">
        <v>54</v>
      </c>
      <c r="B6" s="7" t="s">
        <v>510</v>
      </c>
      <c r="C6" s="7" t="s">
        <v>511</v>
      </c>
      <c r="D6" s="5" t="s">
        <v>135</v>
      </c>
      <c r="E6" s="16"/>
      <c r="F6" s="16"/>
      <c r="G6" s="35"/>
      <c r="H6" s="20">
        <v>91</v>
      </c>
      <c r="I6" s="20">
        <v>59</v>
      </c>
      <c r="J6" s="16"/>
      <c r="K6" s="16"/>
      <c r="L6" s="16"/>
      <c r="M6" s="16"/>
      <c r="N6" s="15"/>
      <c r="O6" s="15"/>
      <c r="P6" s="20">
        <v>57</v>
      </c>
      <c r="Q6" s="15"/>
      <c r="R6" s="16"/>
      <c r="S6" s="16"/>
      <c r="T6" s="33">
        <v>91.5</v>
      </c>
      <c r="U6" s="16"/>
      <c r="V6" s="35"/>
      <c r="W6" s="35"/>
      <c r="X6" s="8">
        <f t="shared" si="1"/>
        <v>298.5</v>
      </c>
      <c r="Y6" s="54">
        <v>4</v>
      </c>
      <c r="Z6" s="55"/>
      <c r="AA6" s="55"/>
      <c r="AB6" s="44">
        <f t="shared" si="0"/>
        <v>4</v>
      </c>
      <c r="AC6" s="25">
        <f t="shared" si="2"/>
        <v>4</v>
      </c>
    </row>
    <row r="7" spans="1:29" x14ac:dyDescent="0.2">
      <c r="A7" s="14" t="s">
        <v>57</v>
      </c>
      <c r="B7" s="14" t="s">
        <v>85</v>
      </c>
      <c r="C7" s="14" t="s">
        <v>86</v>
      </c>
      <c r="D7" s="14" t="s">
        <v>12</v>
      </c>
      <c r="E7" s="20">
        <v>40</v>
      </c>
      <c r="F7" s="29">
        <v>52</v>
      </c>
      <c r="G7" s="35"/>
      <c r="H7" s="16"/>
      <c r="I7" s="16"/>
      <c r="J7" s="33">
        <v>142</v>
      </c>
      <c r="K7" s="16"/>
      <c r="L7" s="16"/>
      <c r="M7" s="16"/>
      <c r="N7" s="15"/>
      <c r="O7" s="15"/>
      <c r="P7" s="15"/>
      <c r="Q7" s="15"/>
      <c r="R7" s="16"/>
      <c r="S7" s="16"/>
      <c r="T7" s="16"/>
      <c r="U7" s="16"/>
      <c r="V7" s="35"/>
      <c r="W7" s="35"/>
      <c r="X7" s="8">
        <f t="shared" si="1"/>
        <v>234</v>
      </c>
      <c r="Y7" s="54">
        <v>2</v>
      </c>
      <c r="Z7" s="55"/>
      <c r="AA7" s="55"/>
      <c r="AB7" s="44">
        <f t="shared" si="0"/>
        <v>2</v>
      </c>
      <c r="AC7" s="25">
        <f t="shared" si="2"/>
        <v>3</v>
      </c>
    </row>
    <row r="8" spans="1:29" x14ac:dyDescent="0.2">
      <c r="A8" s="14" t="s">
        <v>60</v>
      </c>
      <c r="B8" s="7" t="s">
        <v>724</v>
      </c>
      <c r="C8" s="7" t="s">
        <v>725</v>
      </c>
      <c r="D8" s="5" t="s">
        <v>31</v>
      </c>
      <c r="E8" s="16"/>
      <c r="F8" s="16"/>
      <c r="G8" s="16"/>
      <c r="H8" s="16"/>
      <c r="I8" s="16"/>
      <c r="J8" s="16"/>
      <c r="K8" s="16"/>
      <c r="L8" s="16"/>
      <c r="M8" s="16"/>
      <c r="N8" s="15">
        <v>32</v>
      </c>
      <c r="O8" s="15"/>
      <c r="P8" s="15"/>
      <c r="Q8" s="15"/>
      <c r="R8" s="15"/>
      <c r="S8" s="15"/>
      <c r="T8" s="15"/>
      <c r="U8" s="15"/>
      <c r="V8" s="35"/>
      <c r="W8" s="35"/>
      <c r="X8" s="8">
        <f t="shared" si="1"/>
        <v>32</v>
      </c>
      <c r="Y8" s="54">
        <v>0</v>
      </c>
      <c r="Z8" s="55"/>
      <c r="AA8" s="55"/>
      <c r="AB8" s="44">
        <f t="shared" si="0"/>
        <v>0</v>
      </c>
      <c r="AC8" s="25">
        <f t="shared" si="2"/>
        <v>1</v>
      </c>
    </row>
    <row r="9" spans="1:29" x14ac:dyDescent="0.2">
      <c r="A9" s="14" t="s">
        <v>63</v>
      </c>
      <c r="B9" s="7" t="s">
        <v>802</v>
      </c>
      <c r="C9" s="7" t="s">
        <v>803</v>
      </c>
      <c r="D9" s="5" t="s">
        <v>170</v>
      </c>
      <c r="E9" s="16"/>
      <c r="F9" s="16"/>
      <c r="G9" s="16"/>
      <c r="H9" s="16"/>
      <c r="I9" s="16"/>
      <c r="J9" s="16"/>
      <c r="K9" s="16"/>
      <c r="L9" s="16"/>
      <c r="M9" s="16"/>
      <c r="N9" s="15"/>
      <c r="O9" s="15"/>
      <c r="P9" s="15"/>
      <c r="Q9" s="24">
        <v>56</v>
      </c>
      <c r="R9" s="16"/>
      <c r="S9" s="16"/>
      <c r="T9" s="16"/>
      <c r="U9" s="16"/>
      <c r="V9" s="35"/>
      <c r="W9" s="35"/>
      <c r="X9" s="8">
        <f t="shared" si="1"/>
        <v>56</v>
      </c>
      <c r="Y9" s="54">
        <v>1</v>
      </c>
      <c r="Z9" s="55"/>
      <c r="AA9" s="55"/>
      <c r="AB9" s="44">
        <f t="shared" si="0"/>
        <v>1</v>
      </c>
      <c r="AC9" s="25">
        <f t="shared" si="2"/>
        <v>1</v>
      </c>
    </row>
    <row r="10" spans="1:29" x14ac:dyDescent="0.2">
      <c r="A10" s="14" t="s">
        <v>66</v>
      </c>
      <c r="B10" s="7" t="s">
        <v>216</v>
      </c>
      <c r="C10" s="7" t="s">
        <v>217</v>
      </c>
      <c r="D10" s="5" t="s">
        <v>848</v>
      </c>
      <c r="E10" s="5"/>
      <c r="F10" s="16"/>
      <c r="G10" s="3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33">
        <v>79.5</v>
      </c>
      <c r="T10" s="16"/>
      <c r="U10" s="16"/>
      <c r="V10" s="35"/>
      <c r="W10" s="35"/>
      <c r="X10" s="8">
        <f t="shared" si="1"/>
        <v>79.5</v>
      </c>
      <c r="Y10" s="54">
        <v>1</v>
      </c>
      <c r="Z10" s="55"/>
      <c r="AA10" s="55"/>
      <c r="AB10" s="44">
        <f t="shared" si="0"/>
        <v>1</v>
      </c>
      <c r="AC10" s="25">
        <f t="shared" si="2"/>
        <v>1</v>
      </c>
    </row>
    <row r="11" spans="1:29" x14ac:dyDescent="0.2">
      <c r="A11" s="14" t="s">
        <v>69</v>
      </c>
      <c r="B11" s="7" t="s">
        <v>631</v>
      </c>
      <c r="C11" s="7" t="s">
        <v>632</v>
      </c>
      <c r="D11" s="5" t="s">
        <v>31</v>
      </c>
      <c r="E11" s="35"/>
      <c r="F11" s="16"/>
      <c r="G11" s="35"/>
      <c r="H11" s="16"/>
      <c r="I11" s="20">
        <v>51</v>
      </c>
      <c r="J11" s="16"/>
      <c r="K11" s="16"/>
      <c r="L11" s="16"/>
      <c r="M11" s="16"/>
      <c r="N11" s="15">
        <v>78</v>
      </c>
      <c r="O11" s="15"/>
      <c r="P11" s="15"/>
      <c r="Q11" s="15"/>
      <c r="R11" s="16"/>
      <c r="S11" s="16"/>
      <c r="T11" s="35">
        <v>101</v>
      </c>
      <c r="U11" s="16"/>
      <c r="V11" s="35"/>
      <c r="W11" s="35"/>
      <c r="X11" s="8">
        <f t="shared" si="1"/>
        <v>230</v>
      </c>
      <c r="Y11" s="54">
        <v>1</v>
      </c>
      <c r="Z11" s="55"/>
      <c r="AA11" s="66" t="s">
        <v>936</v>
      </c>
      <c r="AB11" s="44">
        <f t="shared" si="0"/>
        <v>1</v>
      </c>
      <c r="AC11" s="25">
        <f t="shared" si="2"/>
        <v>3</v>
      </c>
    </row>
    <row r="12" spans="1:29" x14ac:dyDescent="0.2">
      <c r="A12" s="14" t="s">
        <v>72</v>
      </c>
      <c r="B12" s="14" t="s">
        <v>55</v>
      </c>
      <c r="C12" s="14" t="s">
        <v>56</v>
      </c>
      <c r="D12" s="14" t="s">
        <v>212</v>
      </c>
      <c r="E12" s="20">
        <v>175</v>
      </c>
      <c r="F12" s="24">
        <v>288</v>
      </c>
      <c r="G12" s="35"/>
      <c r="H12" s="16"/>
      <c r="I12" s="20">
        <v>172</v>
      </c>
      <c r="J12" s="16"/>
      <c r="K12" s="16"/>
      <c r="L12" s="20">
        <v>177</v>
      </c>
      <c r="M12" s="16"/>
      <c r="N12" s="15"/>
      <c r="O12" s="15"/>
      <c r="P12" s="20">
        <v>158</v>
      </c>
      <c r="Q12" s="15"/>
      <c r="R12" s="16"/>
      <c r="S12" s="16"/>
      <c r="T12" s="16"/>
      <c r="U12" s="33">
        <v>170</v>
      </c>
      <c r="V12" s="35"/>
      <c r="W12" s="35"/>
      <c r="X12" s="8">
        <f t="shared" si="1"/>
        <v>1140</v>
      </c>
      <c r="Y12" s="54">
        <v>6</v>
      </c>
      <c r="Z12" s="55">
        <v>1</v>
      </c>
      <c r="AA12" s="55"/>
      <c r="AB12" s="44">
        <f t="shared" si="0"/>
        <v>7</v>
      </c>
      <c r="AC12" s="25">
        <f t="shared" si="2"/>
        <v>6</v>
      </c>
    </row>
    <row r="13" spans="1:29" x14ac:dyDescent="0.2">
      <c r="A13" s="14" t="s">
        <v>75</v>
      </c>
      <c r="B13" s="7" t="s">
        <v>640</v>
      </c>
      <c r="C13" s="7" t="s">
        <v>641</v>
      </c>
      <c r="D13" s="5" t="s">
        <v>393</v>
      </c>
      <c r="E13" s="35"/>
      <c r="F13" s="16"/>
      <c r="G13" s="35"/>
      <c r="H13" s="16"/>
      <c r="I13" s="16"/>
      <c r="J13" s="16"/>
      <c r="K13" s="16"/>
      <c r="L13" s="20">
        <v>71</v>
      </c>
      <c r="M13" s="16"/>
      <c r="N13" s="15"/>
      <c r="O13" s="33">
        <v>114</v>
      </c>
      <c r="P13" s="15"/>
      <c r="Q13" s="15"/>
      <c r="R13" s="16"/>
      <c r="S13" s="16"/>
      <c r="T13" s="16"/>
      <c r="U13" s="16"/>
      <c r="V13" s="35"/>
      <c r="W13" s="35"/>
      <c r="X13" s="8">
        <f t="shared" si="1"/>
        <v>185</v>
      </c>
      <c r="Y13" s="54">
        <v>2</v>
      </c>
      <c r="Z13" s="55"/>
      <c r="AA13" s="55"/>
      <c r="AB13" s="44">
        <f t="shared" si="0"/>
        <v>2</v>
      </c>
      <c r="AC13" s="25">
        <f t="shared" si="2"/>
        <v>2</v>
      </c>
    </row>
    <row r="14" spans="1:29" x14ac:dyDescent="0.2">
      <c r="A14" s="14" t="s">
        <v>78</v>
      </c>
      <c r="B14" s="7" t="s">
        <v>379</v>
      </c>
      <c r="C14" s="7" t="s">
        <v>380</v>
      </c>
      <c r="D14" s="5" t="s">
        <v>381</v>
      </c>
      <c r="E14" s="16"/>
      <c r="F14" s="24">
        <v>251</v>
      </c>
      <c r="G14" s="35"/>
      <c r="H14" s="20">
        <v>177</v>
      </c>
      <c r="I14" s="20">
        <v>136</v>
      </c>
      <c r="J14" s="16"/>
      <c r="K14" s="16"/>
      <c r="L14" s="16"/>
      <c r="M14" s="16"/>
      <c r="N14" s="15"/>
      <c r="O14" s="15"/>
      <c r="P14" s="15"/>
      <c r="Q14" s="15"/>
      <c r="R14" s="16"/>
      <c r="S14" s="16"/>
      <c r="T14" s="16"/>
      <c r="U14" s="16"/>
      <c r="V14" s="35"/>
      <c r="W14" s="35"/>
      <c r="X14" s="8">
        <f t="shared" si="1"/>
        <v>564</v>
      </c>
      <c r="Y14" s="54">
        <v>3</v>
      </c>
      <c r="Z14" s="55"/>
      <c r="AA14" s="55"/>
      <c r="AB14" s="44">
        <f t="shared" si="0"/>
        <v>3</v>
      </c>
      <c r="AC14" s="25">
        <f t="shared" si="2"/>
        <v>3</v>
      </c>
    </row>
    <row r="15" spans="1:29" x14ac:dyDescent="0.2">
      <c r="A15" s="14" t="s">
        <v>81</v>
      </c>
      <c r="B15" s="7" t="s">
        <v>372</v>
      </c>
      <c r="C15" s="7" t="s">
        <v>373</v>
      </c>
      <c r="D15" s="5" t="s">
        <v>374</v>
      </c>
      <c r="E15" s="16"/>
      <c r="F15" s="24">
        <v>212</v>
      </c>
      <c r="G15" s="33">
        <v>146</v>
      </c>
      <c r="H15" s="16"/>
      <c r="I15" s="20">
        <v>100</v>
      </c>
      <c r="J15" s="16"/>
      <c r="K15" s="16"/>
      <c r="L15" s="20">
        <v>143</v>
      </c>
      <c r="M15" s="16"/>
      <c r="N15" s="15"/>
      <c r="O15" s="15"/>
      <c r="P15" s="15"/>
      <c r="Q15" s="15"/>
      <c r="R15" s="16"/>
      <c r="S15" s="16"/>
      <c r="T15" s="16"/>
      <c r="U15" s="16"/>
      <c r="V15" s="35"/>
      <c r="W15" s="35"/>
      <c r="X15" s="8">
        <f t="shared" si="1"/>
        <v>601</v>
      </c>
      <c r="Y15" s="54">
        <v>4</v>
      </c>
      <c r="Z15" s="55"/>
      <c r="AA15" s="55"/>
      <c r="AB15" s="44">
        <f t="shared" si="0"/>
        <v>4</v>
      </c>
      <c r="AC15" s="25">
        <f t="shared" si="2"/>
        <v>4</v>
      </c>
    </row>
    <row r="16" spans="1:29" x14ac:dyDescent="0.2">
      <c r="A16" s="14" t="s">
        <v>84</v>
      </c>
      <c r="B16" s="14" t="s">
        <v>82</v>
      </c>
      <c r="C16" s="14" t="s">
        <v>83</v>
      </c>
      <c r="D16" s="14" t="s">
        <v>31</v>
      </c>
      <c r="E16" s="20">
        <v>57</v>
      </c>
      <c r="F16" s="16"/>
      <c r="G16" s="35"/>
      <c r="H16" s="16"/>
      <c r="I16" s="20">
        <v>55</v>
      </c>
      <c r="J16" s="16"/>
      <c r="K16" s="16"/>
      <c r="L16" s="16"/>
      <c r="M16" s="16"/>
      <c r="N16" s="15">
        <v>44</v>
      </c>
      <c r="O16" s="15"/>
      <c r="P16" s="20">
        <v>55</v>
      </c>
      <c r="Q16" s="24">
        <v>110.5</v>
      </c>
      <c r="R16" s="16">
        <v>47</v>
      </c>
      <c r="S16" s="35">
        <v>125</v>
      </c>
      <c r="T16" s="16"/>
      <c r="U16" s="16"/>
      <c r="V16" s="33">
        <v>178</v>
      </c>
      <c r="W16" s="35"/>
      <c r="X16" s="8">
        <f t="shared" si="1"/>
        <v>671.5</v>
      </c>
      <c r="Y16" s="54">
        <v>5</v>
      </c>
      <c r="Z16" s="55"/>
      <c r="AA16" s="55"/>
      <c r="AB16" s="44">
        <f t="shared" si="0"/>
        <v>5</v>
      </c>
      <c r="AC16" s="25">
        <f t="shared" si="2"/>
        <v>8</v>
      </c>
    </row>
    <row r="17" spans="1:29" x14ac:dyDescent="0.2">
      <c r="A17" s="14" t="s">
        <v>87</v>
      </c>
      <c r="B17" s="7" t="s">
        <v>431</v>
      </c>
      <c r="C17" s="7" t="s">
        <v>432</v>
      </c>
      <c r="D17" s="5" t="s">
        <v>106</v>
      </c>
      <c r="E17" s="16"/>
      <c r="F17" s="29">
        <v>132</v>
      </c>
      <c r="G17" s="33">
        <v>97</v>
      </c>
      <c r="H17" s="16"/>
      <c r="I17" s="16"/>
      <c r="J17" s="16"/>
      <c r="K17" s="16"/>
      <c r="L17" s="20">
        <v>40</v>
      </c>
      <c r="M17" s="16"/>
      <c r="N17" s="15"/>
      <c r="O17" s="15"/>
      <c r="P17" s="20">
        <v>47</v>
      </c>
      <c r="Q17" s="24">
        <v>52</v>
      </c>
      <c r="R17" s="16"/>
      <c r="S17" s="16"/>
      <c r="T17" s="16"/>
      <c r="U17" s="16"/>
      <c r="V17" s="35"/>
      <c r="W17" s="35"/>
      <c r="X17" s="8">
        <f t="shared" si="1"/>
        <v>368</v>
      </c>
      <c r="Y17" s="54">
        <v>4</v>
      </c>
      <c r="Z17" s="55"/>
      <c r="AA17" s="55"/>
      <c r="AB17" s="44">
        <f t="shared" si="0"/>
        <v>4</v>
      </c>
      <c r="AC17" s="25">
        <f t="shared" si="2"/>
        <v>5</v>
      </c>
    </row>
    <row r="18" spans="1:29" x14ac:dyDescent="0.2">
      <c r="A18" s="14" t="s">
        <v>88</v>
      </c>
      <c r="B18" s="7" t="s">
        <v>726</v>
      </c>
      <c r="C18" s="7" t="s">
        <v>727</v>
      </c>
      <c r="D18" s="5" t="s">
        <v>728</v>
      </c>
      <c r="E18" s="16"/>
      <c r="F18" s="16"/>
      <c r="G18" s="16"/>
      <c r="H18" s="16"/>
      <c r="I18" s="16"/>
      <c r="J18" s="16"/>
      <c r="K18" s="16"/>
      <c r="L18" s="16"/>
      <c r="M18" s="16"/>
      <c r="N18" s="15"/>
      <c r="O18" s="33">
        <v>87.5</v>
      </c>
      <c r="P18" s="15"/>
      <c r="Q18" s="15"/>
      <c r="R18" s="16"/>
      <c r="S18" s="16"/>
      <c r="T18" s="16"/>
      <c r="U18" s="16"/>
      <c r="V18" s="35"/>
      <c r="W18" s="35"/>
      <c r="X18" s="8">
        <f t="shared" si="1"/>
        <v>87.5</v>
      </c>
      <c r="Y18" s="54">
        <v>1</v>
      </c>
      <c r="Z18" s="55"/>
      <c r="AA18" s="55"/>
      <c r="AB18" s="44">
        <f t="shared" si="0"/>
        <v>1</v>
      </c>
      <c r="AC18" s="25">
        <f t="shared" si="2"/>
        <v>1</v>
      </c>
    </row>
    <row r="19" spans="1:29" x14ac:dyDescent="0.2">
      <c r="A19" s="14" t="s">
        <v>89</v>
      </c>
      <c r="B19" s="7" t="s">
        <v>370</v>
      </c>
      <c r="C19" s="7" t="s">
        <v>371</v>
      </c>
      <c r="D19" s="5" t="s">
        <v>200</v>
      </c>
      <c r="E19" s="16"/>
      <c r="F19" s="24">
        <f>52+112.5</f>
        <v>164.5</v>
      </c>
      <c r="G19" s="35"/>
      <c r="H19" s="16"/>
      <c r="I19" s="20">
        <v>88</v>
      </c>
      <c r="J19" s="16"/>
      <c r="K19" s="16"/>
      <c r="L19" s="20">
        <v>131</v>
      </c>
      <c r="M19" s="33">
        <v>176</v>
      </c>
      <c r="N19" s="15"/>
      <c r="O19" s="15"/>
      <c r="P19" s="15"/>
      <c r="Q19" s="24">
        <v>110.5</v>
      </c>
      <c r="R19" s="16"/>
      <c r="S19" s="16"/>
      <c r="T19" s="16"/>
      <c r="U19" s="16"/>
      <c r="V19" s="35"/>
      <c r="W19" s="35"/>
      <c r="X19" s="8">
        <f t="shared" si="1"/>
        <v>670</v>
      </c>
      <c r="Y19" s="54">
        <v>5</v>
      </c>
      <c r="Z19" s="55"/>
      <c r="AA19" s="55"/>
      <c r="AB19" s="44">
        <f t="shared" si="0"/>
        <v>5</v>
      </c>
      <c r="AC19" s="25">
        <f t="shared" si="2"/>
        <v>5</v>
      </c>
    </row>
    <row r="20" spans="1:29" x14ac:dyDescent="0.2">
      <c r="A20" s="14" t="s">
        <v>90</v>
      </c>
      <c r="B20" s="5" t="s">
        <v>920</v>
      </c>
      <c r="C20" s="5" t="s">
        <v>921</v>
      </c>
      <c r="D20" s="5" t="s">
        <v>220</v>
      </c>
      <c r="E20" s="5"/>
      <c r="F20" s="16"/>
      <c r="G20" s="3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33">
        <v>97</v>
      </c>
      <c r="W20" s="35"/>
      <c r="X20" s="8">
        <f t="shared" si="1"/>
        <v>97</v>
      </c>
      <c r="Y20" s="54">
        <v>1</v>
      </c>
      <c r="Z20" s="55"/>
      <c r="AA20" s="55"/>
      <c r="AB20" s="44">
        <f t="shared" si="0"/>
        <v>1</v>
      </c>
      <c r="AC20" s="25">
        <f t="shared" si="2"/>
        <v>1</v>
      </c>
    </row>
    <row r="21" spans="1:29" x14ac:dyDescent="0.2">
      <c r="A21" s="14" t="s">
        <v>93</v>
      </c>
      <c r="B21" s="7" t="s">
        <v>636</v>
      </c>
      <c r="C21" s="7" t="s">
        <v>637</v>
      </c>
      <c r="D21" s="5" t="s">
        <v>613</v>
      </c>
      <c r="E21" s="35"/>
      <c r="F21" s="16"/>
      <c r="G21" s="35"/>
      <c r="H21" s="16"/>
      <c r="I21" s="16"/>
      <c r="J21" s="16"/>
      <c r="K21" s="33">
        <v>114</v>
      </c>
      <c r="L21" s="16"/>
      <c r="M21" s="16"/>
      <c r="N21" s="15"/>
      <c r="O21" s="15"/>
      <c r="P21" s="15"/>
      <c r="Q21" s="15"/>
      <c r="R21" s="16"/>
      <c r="S21" s="16"/>
      <c r="T21" s="16"/>
      <c r="U21" s="16"/>
      <c r="V21" s="35"/>
      <c r="W21" s="35"/>
      <c r="X21" s="8">
        <f t="shared" si="1"/>
        <v>114</v>
      </c>
      <c r="Y21" s="54">
        <v>1</v>
      </c>
      <c r="Z21" s="55"/>
      <c r="AA21" s="55"/>
      <c r="AB21" s="44">
        <f t="shared" si="0"/>
        <v>1</v>
      </c>
      <c r="AC21" s="25">
        <f t="shared" si="2"/>
        <v>1</v>
      </c>
    </row>
    <row r="22" spans="1:29" x14ac:dyDescent="0.2">
      <c r="A22" s="14" t="s">
        <v>94</v>
      </c>
      <c r="B22" s="7" t="s">
        <v>638</v>
      </c>
      <c r="C22" s="7" t="s">
        <v>639</v>
      </c>
      <c r="D22" s="5" t="s">
        <v>393</v>
      </c>
      <c r="E22" s="35"/>
      <c r="F22" s="16"/>
      <c r="G22" s="35"/>
      <c r="H22" s="16"/>
      <c r="I22" s="16"/>
      <c r="J22" s="16"/>
      <c r="K22" s="16"/>
      <c r="L22" s="20">
        <v>261</v>
      </c>
      <c r="M22" s="16"/>
      <c r="N22" s="15"/>
      <c r="O22" s="33">
        <v>178</v>
      </c>
      <c r="P22" s="20">
        <v>170</v>
      </c>
      <c r="Q22" s="24">
        <v>286</v>
      </c>
      <c r="R22" s="16"/>
      <c r="S22" s="16"/>
      <c r="T22" s="16"/>
      <c r="U22" s="16"/>
      <c r="V22" s="35"/>
      <c r="W22" s="35"/>
      <c r="X22" s="8">
        <f t="shared" si="1"/>
        <v>895</v>
      </c>
      <c r="Y22" s="54">
        <v>4</v>
      </c>
      <c r="Z22" s="55">
        <v>1</v>
      </c>
      <c r="AA22" s="55"/>
      <c r="AB22" s="44">
        <f t="shared" si="0"/>
        <v>5</v>
      </c>
      <c r="AC22" s="25">
        <f t="shared" si="2"/>
        <v>4</v>
      </c>
    </row>
    <row r="23" spans="1:29" x14ac:dyDescent="0.2">
      <c r="A23" s="14" t="s">
        <v>95</v>
      </c>
      <c r="B23" s="5" t="s">
        <v>918</v>
      </c>
      <c r="C23" s="5" t="s">
        <v>919</v>
      </c>
      <c r="D23" s="5" t="s">
        <v>178</v>
      </c>
      <c r="E23" s="5"/>
      <c r="F23" s="16"/>
      <c r="G23" s="35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33">
        <v>87.5</v>
      </c>
      <c r="W23" s="35"/>
      <c r="X23" s="8">
        <f t="shared" si="1"/>
        <v>87.5</v>
      </c>
      <c r="Y23" s="54">
        <v>1</v>
      </c>
      <c r="Z23" s="55"/>
      <c r="AA23" s="55"/>
      <c r="AB23" s="44">
        <f t="shared" si="0"/>
        <v>1</v>
      </c>
      <c r="AC23" s="25">
        <f t="shared" si="2"/>
        <v>1</v>
      </c>
    </row>
    <row r="24" spans="1:29" x14ac:dyDescent="0.2">
      <c r="A24" s="14" t="s">
        <v>96</v>
      </c>
      <c r="B24" s="7" t="s">
        <v>833</v>
      </c>
      <c r="C24" s="7" t="s">
        <v>246</v>
      </c>
      <c r="D24" s="5" t="s">
        <v>9</v>
      </c>
      <c r="E24" s="5"/>
      <c r="F24" s="16"/>
      <c r="G24" s="35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v>102</v>
      </c>
      <c r="S24" s="16"/>
      <c r="T24" s="16"/>
      <c r="U24" s="16"/>
      <c r="V24" s="35"/>
      <c r="W24" s="33">
        <v>178</v>
      </c>
      <c r="X24" s="8">
        <f t="shared" si="1"/>
        <v>280</v>
      </c>
      <c r="Y24" s="54">
        <v>1</v>
      </c>
      <c r="Z24" s="55">
        <v>1</v>
      </c>
      <c r="AA24" s="60" t="s">
        <v>936</v>
      </c>
      <c r="AB24" s="44">
        <f t="shared" si="0"/>
        <v>2</v>
      </c>
      <c r="AC24" s="25">
        <f t="shared" si="2"/>
        <v>2</v>
      </c>
    </row>
    <row r="25" spans="1:29" x14ac:dyDescent="0.2">
      <c r="A25" s="14" t="s">
        <v>97</v>
      </c>
      <c r="B25" s="14" t="s">
        <v>52</v>
      </c>
      <c r="C25" s="14" t="s">
        <v>53</v>
      </c>
      <c r="D25" s="14" t="s">
        <v>135</v>
      </c>
      <c r="E25" s="20">
        <v>217</v>
      </c>
      <c r="F25" s="16"/>
      <c r="G25" s="35"/>
      <c r="H25" s="16"/>
      <c r="I25" s="20">
        <v>194</v>
      </c>
      <c r="J25" s="16"/>
      <c r="K25" s="16"/>
      <c r="L25" s="16"/>
      <c r="M25" s="16"/>
      <c r="N25" s="15"/>
      <c r="O25" s="15"/>
      <c r="P25" s="20">
        <v>192</v>
      </c>
      <c r="Q25" s="24">
        <v>249</v>
      </c>
      <c r="R25" s="16"/>
      <c r="S25" s="16"/>
      <c r="T25" s="33">
        <v>150</v>
      </c>
      <c r="U25" s="16"/>
      <c r="V25" s="35"/>
      <c r="W25" s="35"/>
      <c r="X25" s="8">
        <f t="shared" si="1"/>
        <v>1002</v>
      </c>
      <c r="Y25" s="54">
        <v>5</v>
      </c>
      <c r="Z25" s="55">
        <v>1</v>
      </c>
      <c r="AA25" s="55"/>
      <c r="AB25" s="44">
        <f t="shared" si="0"/>
        <v>6</v>
      </c>
      <c r="AC25" s="25">
        <f t="shared" si="2"/>
        <v>5</v>
      </c>
    </row>
    <row r="26" spans="1:29" x14ac:dyDescent="0.2">
      <c r="A26" s="14" t="s">
        <v>98</v>
      </c>
      <c r="B26" s="7" t="s">
        <v>729</v>
      </c>
      <c r="C26" s="7" t="s">
        <v>730</v>
      </c>
      <c r="D26" s="5" t="s">
        <v>731</v>
      </c>
      <c r="E26" s="16"/>
      <c r="F26" s="16"/>
      <c r="G26" s="16"/>
      <c r="H26" s="16"/>
      <c r="I26" s="16"/>
      <c r="J26" s="16"/>
      <c r="K26" s="16"/>
      <c r="L26" s="16"/>
      <c r="M26" s="16"/>
      <c r="N26" s="15"/>
      <c r="O26" s="33">
        <v>97</v>
      </c>
      <c r="P26" s="15"/>
      <c r="Q26" s="15"/>
      <c r="R26" s="16"/>
      <c r="S26" s="16"/>
      <c r="T26" s="16"/>
      <c r="U26" s="16"/>
      <c r="V26" s="35"/>
      <c r="W26" s="35"/>
      <c r="X26" s="8">
        <f t="shared" si="1"/>
        <v>97</v>
      </c>
      <c r="Y26" s="54">
        <v>1</v>
      </c>
      <c r="Z26" s="55"/>
      <c r="AA26" s="55"/>
      <c r="AB26" s="44">
        <f t="shared" si="0"/>
        <v>1</v>
      </c>
      <c r="AC26" s="25">
        <f t="shared" si="2"/>
        <v>1</v>
      </c>
    </row>
    <row r="27" spans="1:29" x14ac:dyDescent="0.2">
      <c r="A27" s="14" t="s">
        <v>99</v>
      </c>
      <c r="B27" s="7" t="s">
        <v>505</v>
      </c>
      <c r="C27" s="7" t="s">
        <v>506</v>
      </c>
      <c r="D27" s="5" t="s">
        <v>507</v>
      </c>
      <c r="E27" s="16"/>
      <c r="F27" s="16"/>
      <c r="G27" s="35"/>
      <c r="H27" s="20">
        <v>40</v>
      </c>
      <c r="I27" s="20">
        <v>45</v>
      </c>
      <c r="J27" s="16"/>
      <c r="K27" s="16"/>
      <c r="L27" s="20">
        <v>59</v>
      </c>
      <c r="M27" s="46"/>
      <c r="N27" s="15"/>
      <c r="O27" s="15"/>
      <c r="P27" s="20">
        <v>45</v>
      </c>
      <c r="Q27" s="15"/>
      <c r="R27" s="16"/>
      <c r="S27" s="16"/>
      <c r="T27" s="16"/>
      <c r="U27" s="16"/>
      <c r="V27" s="35"/>
      <c r="W27" s="35"/>
      <c r="X27" s="8">
        <f t="shared" si="1"/>
        <v>189</v>
      </c>
      <c r="Y27" s="54">
        <v>4</v>
      </c>
      <c r="Z27" s="55"/>
      <c r="AA27" s="55"/>
      <c r="AB27" s="44">
        <f t="shared" si="0"/>
        <v>4</v>
      </c>
      <c r="AC27" s="25">
        <f t="shared" si="2"/>
        <v>4</v>
      </c>
    </row>
    <row r="28" spans="1:29" x14ac:dyDescent="0.2">
      <c r="A28" s="14" t="s">
        <v>100</v>
      </c>
      <c r="B28" s="14" t="s">
        <v>61</v>
      </c>
      <c r="C28" s="14" t="s">
        <v>62</v>
      </c>
      <c r="D28" s="14" t="s">
        <v>208</v>
      </c>
      <c r="E28" s="20">
        <v>141</v>
      </c>
      <c r="F28" s="16"/>
      <c r="G28" s="35"/>
      <c r="H28" s="16"/>
      <c r="I28" s="16"/>
      <c r="J28" s="16"/>
      <c r="K28" s="16"/>
      <c r="L28" s="16"/>
      <c r="M28" s="16"/>
      <c r="N28" s="15"/>
      <c r="O28" s="15"/>
      <c r="P28" s="15"/>
      <c r="Q28" s="15"/>
      <c r="R28" s="16"/>
      <c r="S28" s="16"/>
      <c r="T28" s="16"/>
      <c r="U28" s="16"/>
      <c r="V28" s="35"/>
      <c r="W28" s="35"/>
      <c r="X28" s="8">
        <f t="shared" si="1"/>
        <v>141</v>
      </c>
      <c r="Y28" s="54">
        <v>1</v>
      </c>
      <c r="Z28" s="55"/>
      <c r="AA28" s="55"/>
      <c r="AB28" s="44">
        <f t="shared" si="0"/>
        <v>1</v>
      </c>
      <c r="AC28" s="25">
        <f t="shared" si="2"/>
        <v>1</v>
      </c>
    </row>
    <row r="29" spans="1:29" x14ac:dyDescent="0.2">
      <c r="A29" s="14" t="s">
        <v>283</v>
      </c>
      <c r="B29" s="7" t="s">
        <v>61</v>
      </c>
      <c r="C29" s="7" t="s">
        <v>689</v>
      </c>
      <c r="D29" s="5" t="s">
        <v>31</v>
      </c>
      <c r="E29" s="5"/>
      <c r="F29" s="16"/>
      <c r="G29" s="35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35">
        <v>89</v>
      </c>
      <c r="T29" s="16"/>
      <c r="U29" s="16"/>
      <c r="V29" s="33">
        <v>146</v>
      </c>
      <c r="W29" s="35"/>
      <c r="X29" s="8">
        <f t="shared" si="1"/>
        <v>235</v>
      </c>
      <c r="Y29" s="54">
        <v>0</v>
      </c>
      <c r="Z29" s="55"/>
      <c r="AA29" s="55"/>
      <c r="AB29" s="44">
        <f t="shared" si="0"/>
        <v>0</v>
      </c>
      <c r="AC29" s="25">
        <f t="shared" si="2"/>
        <v>2</v>
      </c>
    </row>
    <row r="30" spans="1:29" x14ac:dyDescent="0.2">
      <c r="A30" s="14" t="s">
        <v>284</v>
      </c>
      <c r="B30" s="7" t="s">
        <v>834</v>
      </c>
      <c r="C30" s="7" t="s">
        <v>835</v>
      </c>
      <c r="D30" s="5" t="s">
        <v>9</v>
      </c>
      <c r="E30" s="5"/>
      <c r="F30" s="16"/>
      <c r="G30" s="35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v>45</v>
      </c>
      <c r="S30" s="35">
        <v>98.5</v>
      </c>
      <c r="T30" s="16"/>
      <c r="U30" s="16"/>
      <c r="V30" s="35"/>
      <c r="W30" s="35"/>
      <c r="X30" s="8">
        <f t="shared" si="1"/>
        <v>143.5</v>
      </c>
      <c r="Y30" s="54">
        <v>0</v>
      </c>
      <c r="Z30" s="55"/>
      <c r="AA30" s="55"/>
      <c r="AB30" s="44">
        <f t="shared" si="0"/>
        <v>0</v>
      </c>
      <c r="AC30" s="25">
        <f t="shared" si="2"/>
        <v>2</v>
      </c>
    </row>
    <row r="31" spans="1:29" x14ac:dyDescent="0.2">
      <c r="A31" s="14" t="s">
        <v>308</v>
      </c>
      <c r="B31" s="7" t="s">
        <v>512</v>
      </c>
      <c r="C31" s="7" t="s">
        <v>513</v>
      </c>
      <c r="D31" s="5" t="s">
        <v>514</v>
      </c>
      <c r="E31" s="16"/>
      <c r="F31" s="16"/>
      <c r="G31" s="35"/>
      <c r="H31" s="20">
        <v>40</v>
      </c>
      <c r="I31" s="16"/>
      <c r="J31" s="16"/>
      <c r="K31" s="16"/>
      <c r="L31" s="16"/>
      <c r="M31" s="16"/>
      <c r="N31" s="15"/>
      <c r="O31" s="15"/>
      <c r="P31" s="15"/>
      <c r="Q31" s="15"/>
      <c r="R31" s="16"/>
      <c r="S31" s="16"/>
      <c r="T31" s="16"/>
      <c r="U31" s="16"/>
      <c r="V31" s="35"/>
      <c r="W31" s="33">
        <v>97</v>
      </c>
      <c r="X31" s="8">
        <f t="shared" si="1"/>
        <v>137</v>
      </c>
      <c r="Y31" s="54">
        <v>2</v>
      </c>
      <c r="Z31" s="55"/>
      <c r="AA31" s="55"/>
      <c r="AB31" s="44">
        <f t="shared" si="0"/>
        <v>2</v>
      </c>
      <c r="AC31" s="25">
        <f t="shared" si="2"/>
        <v>2</v>
      </c>
    </row>
    <row r="32" spans="1:29" x14ac:dyDescent="0.2">
      <c r="A32" s="14"/>
      <c r="B32" s="7" t="s">
        <v>798</v>
      </c>
      <c r="C32" s="7" t="s">
        <v>799</v>
      </c>
      <c r="D32" s="5" t="s">
        <v>369</v>
      </c>
      <c r="E32" s="16"/>
      <c r="F32" s="16"/>
      <c r="G32" s="16"/>
      <c r="H32" s="16"/>
      <c r="I32" s="16"/>
      <c r="J32" s="16"/>
      <c r="K32" s="16"/>
      <c r="L32" s="16"/>
      <c r="M32" s="16"/>
      <c r="N32" s="15"/>
      <c r="O32" s="15"/>
      <c r="P32" s="20">
        <v>51</v>
      </c>
      <c r="Q32" s="24">
        <v>54</v>
      </c>
      <c r="R32" s="16"/>
      <c r="S32" s="33">
        <v>108</v>
      </c>
      <c r="T32" s="16"/>
      <c r="U32" s="16"/>
      <c r="V32" s="35"/>
      <c r="W32" s="35"/>
      <c r="X32" s="8">
        <f t="shared" si="1"/>
        <v>213</v>
      </c>
      <c r="Y32" s="54">
        <v>3</v>
      </c>
      <c r="Z32" s="55"/>
      <c r="AA32" s="55"/>
      <c r="AB32" s="44">
        <f t="shared" si="0"/>
        <v>3</v>
      </c>
      <c r="AC32" s="25">
        <f t="shared" si="2"/>
        <v>3</v>
      </c>
    </row>
    <row r="33" spans="1:29" x14ac:dyDescent="0.2">
      <c r="A33" s="14"/>
      <c r="B33" s="7" t="s">
        <v>855</v>
      </c>
      <c r="C33" s="7" t="s">
        <v>856</v>
      </c>
      <c r="D33" s="5" t="s">
        <v>848</v>
      </c>
      <c r="E33" s="5"/>
      <c r="F33" s="16"/>
      <c r="G33" s="35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33">
        <v>70</v>
      </c>
      <c r="T33" s="16"/>
      <c r="U33" s="16"/>
      <c r="V33" s="35"/>
      <c r="W33" s="35"/>
      <c r="X33" s="8">
        <f t="shared" si="1"/>
        <v>70</v>
      </c>
      <c r="Y33" s="54">
        <v>1</v>
      </c>
      <c r="Z33" s="55"/>
      <c r="AA33" s="55"/>
      <c r="AB33" s="44">
        <f t="shared" si="0"/>
        <v>1</v>
      </c>
      <c r="AC33" s="25">
        <f t="shared" si="2"/>
        <v>1</v>
      </c>
    </row>
    <row r="34" spans="1:29" x14ac:dyDescent="0.2">
      <c r="A34" s="14"/>
      <c r="B34" s="7" t="s">
        <v>629</v>
      </c>
      <c r="C34" s="7" t="s">
        <v>630</v>
      </c>
      <c r="D34" s="5" t="s">
        <v>135</v>
      </c>
      <c r="E34" s="35"/>
      <c r="F34" s="16"/>
      <c r="G34" s="35"/>
      <c r="H34" s="16"/>
      <c r="I34" s="20">
        <v>57</v>
      </c>
      <c r="J34" s="16"/>
      <c r="K34" s="34">
        <v>97</v>
      </c>
      <c r="L34" s="16"/>
      <c r="M34" s="16"/>
      <c r="N34" s="15"/>
      <c r="O34" s="15"/>
      <c r="P34" s="20">
        <v>49</v>
      </c>
      <c r="Q34" s="15"/>
      <c r="R34" s="16"/>
      <c r="S34" s="16"/>
      <c r="T34" s="33">
        <v>72.5</v>
      </c>
      <c r="U34" s="16"/>
      <c r="V34" s="35"/>
      <c r="W34" s="35"/>
      <c r="X34" s="8">
        <f t="shared" si="1"/>
        <v>275.5</v>
      </c>
      <c r="Y34" s="54">
        <v>3</v>
      </c>
      <c r="Z34" s="55"/>
      <c r="AA34" s="55"/>
      <c r="AB34" s="44">
        <f t="shared" si="0"/>
        <v>3</v>
      </c>
      <c r="AC34" s="25">
        <f t="shared" si="2"/>
        <v>4</v>
      </c>
    </row>
    <row r="35" spans="1:29" x14ac:dyDescent="0.2">
      <c r="A35" s="14" t="s">
        <v>309</v>
      </c>
      <c r="B35" s="14" t="s">
        <v>49</v>
      </c>
      <c r="C35" s="14" t="s">
        <v>50</v>
      </c>
      <c r="D35" s="14" t="s">
        <v>15</v>
      </c>
      <c r="E35" s="20">
        <v>259</v>
      </c>
      <c r="F35" s="24">
        <v>360</v>
      </c>
      <c r="G35" s="35"/>
      <c r="H35" s="20">
        <v>261</v>
      </c>
      <c r="I35" s="20">
        <v>278</v>
      </c>
      <c r="J35" s="16"/>
      <c r="K35" s="16"/>
      <c r="L35" s="16"/>
      <c r="M35" s="16"/>
      <c r="N35" s="15"/>
      <c r="O35" s="15"/>
      <c r="P35" s="20">
        <v>276</v>
      </c>
      <c r="Q35" s="24">
        <v>430</v>
      </c>
      <c r="R35" s="16">
        <v>184</v>
      </c>
      <c r="S35" s="16"/>
      <c r="T35" s="33">
        <v>182</v>
      </c>
      <c r="U35" s="16"/>
      <c r="V35" s="35"/>
      <c r="W35" s="35"/>
      <c r="X35" s="8">
        <f t="shared" si="1"/>
        <v>2230</v>
      </c>
      <c r="Y35" s="54">
        <v>7</v>
      </c>
      <c r="Z35" s="55"/>
      <c r="AA35" s="55"/>
      <c r="AB35" s="44">
        <f t="shared" si="0"/>
        <v>7</v>
      </c>
      <c r="AC35" s="25">
        <f t="shared" si="2"/>
        <v>8</v>
      </c>
    </row>
    <row r="36" spans="1:29" x14ac:dyDescent="0.2">
      <c r="A36" s="14" t="s">
        <v>310</v>
      </c>
      <c r="B36" s="14" t="s">
        <v>58</v>
      </c>
      <c r="C36" s="14" t="s">
        <v>59</v>
      </c>
      <c r="D36" s="14" t="s">
        <v>170</v>
      </c>
      <c r="E36" s="20">
        <v>153</v>
      </c>
      <c r="F36" s="16"/>
      <c r="G36" s="35"/>
      <c r="H36" s="20">
        <v>131</v>
      </c>
      <c r="I36" s="16"/>
      <c r="J36" s="16"/>
      <c r="K36" s="16"/>
      <c r="L36" s="16"/>
      <c r="M36" s="16"/>
      <c r="N36" s="15"/>
      <c r="O36" s="15"/>
      <c r="P36" s="20">
        <v>134</v>
      </c>
      <c r="Q36" s="24">
        <v>229.5</v>
      </c>
      <c r="R36" s="16"/>
      <c r="S36" s="16"/>
      <c r="T36" s="16"/>
      <c r="U36" s="16"/>
      <c r="V36" s="35"/>
      <c r="W36" s="35"/>
      <c r="X36" s="8">
        <f t="shared" si="1"/>
        <v>647.5</v>
      </c>
      <c r="Y36" s="54">
        <v>4</v>
      </c>
      <c r="Z36" s="55"/>
      <c r="AA36" s="55"/>
      <c r="AB36" s="44">
        <f t="shared" ref="AB36:AB53" si="3">SUM(Y36:Z36)</f>
        <v>4</v>
      </c>
      <c r="AC36" s="25">
        <f t="shared" si="2"/>
        <v>4</v>
      </c>
    </row>
    <row r="37" spans="1:29" x14ac:dyDescent="0.2">
      <c r="A37" s="14" t="s">
        <v>341</v>
      </c>
      <c r="B37" s="7" t="s">
        <v>377</v>
      </c>
      <c r="C37" s="7" t="s">
        <v>378</v>
      </c>
      <c r="D37" s="5" t="s">
        <v>141</v>
      </c>
      <c r="E37" s="16"/>
      <c r="F37" s="24">
        <v>54</v>
      </c>
      <c r="G37" s="33">
        <v>114</v>
      </c>
      <c r="H37" s="16"/>
      <c r="I37" s="20">
        <v>53</v>
      </c>
      <c r="J37" s="16"/>
      <c r="K37" s="16"/>
      <c r="L37" s="20">
        <v>119</v>
      </c>
      <c r="M37" s="16"/>
      <c r="N37" s="15"/>
      <c r="O37" s="15"/>
      <c r="P37" s="20">
        <v>74</v>
      </c>
      <c r="Q37" s="15"/>
      <c r="R37" s="16">
        <v>66</v>
      </c>
      <c r="S37" s="16"/>
      <c r="T37" s="16"/>
      <c r="U37" s="16"/>
      <c r="V37" s="35"/>
      <c r="W37" s="35"/>
      <c r="X37" s="8">
        <f t="shared" si="1"/>
        <v>480</v>
      </c>
      <c r="Y37" s="54">
        <v>5</v>
      </c>
      <c r="Z37" s="55"/>
      <c r="AA37" s="55"/>
      <c r="AB37" s="44">
        <f t="shared" si="3"/>
        <v>5</v>
      </c>
      <c r="AC37" s="25">
        <f t="shared" si="2"/>
        <v>6</v>
      </c>
    </row>
    <row r="38" spans="1:29" x14ac:dyDescent="0.2">
      <c r="A38" s="14" t="s">
        <v>342</v>
      </c>
      <c r="B38" s="7" t="s">
        <v>384</v>
      </c>
      <c r="C38" s="7" t="s">
        <v>385</v>
      </c>
      <c r="D38" s="5" t="s">
        <v>106</v>
      </c>
      <c r="E38" s="16"/>
      <c r="F38" s="24">
        <v>134</v>
      </c>
      <c r="G38" s="33">
        <v>178</v>
      </c>
      <c r="H38" s="16"/>
      <c r="I38" s="20">
        <v>112</v>
      </c>
      <c r="J38" s="16"/>
      <c r="K38" s="16"/>
      <c r="L38" s="16"/>
      <c r="M38" s="16"/>
      <c r="N38" s="15"/>
      <c r="O38" s="34">
        <v>146</v>
      </c>
      <c r="P38" s="20">
        <v>110</v>
      </c>
      <c r="Q38" s="24">
        <v>171</v>
      </c>
      <c r="R38" s="16">
        <v>49</v>
      </c>
      <c r="S38" s="16"/>
      <c r="T38" s="16"/>
      <c r="U38" s="16"/>
      <c r="V38" s="35"/>
      <c r="W38" s="35"/>
      <c r="X38" s="8">
        <f t="shared" si="1"/>
        <v>900</v>
      </c>
      <c r="Y38" s="54">
        <v>5</v>
      </c>
      <c r="Z38" s="55"/>
      <c r="AA38" s="55"/>
      <c r="AB38" s="44">
        <f t="shared" si="3"/>
        <v>5</v>
      </c>
      <c r="AC38" s="25">
        <f t="shared" si="2"/>
        <v>7</v>
      </c>
    </row>
    <row r="39" spans="1:29" x14ac:dyDescent="0.2">
      <c r="A39" s="14" t="s">
        <v>343</v>
      </c>
      <c r="B39" s="7" t="s">
        <v>382</v>
      </c>
      <c r="C39" s="7" t="s">
        <v>383</v>
      </c>
      <c r="D39" s="5" t="s">
        <v>9</v>
      </c>
      <c r="E39" s="16"/>
      <c r="F39" s="24">
        <v>231.5</v>
      </c>
      <c r="G39" s="35"/>
      <c r="H39" s="20">
        <v>155</v>
      </c>
      <c r="I39" s="20">
        <v>160</v>
      </c>
      <c r="J39" s="16"/>
      <c r="K39" s="16"/>
      <c r="L39" s="16"/>
      <c r="M39" s="16"/>
      <c r="N39" s="15">
        <v>56</v>
      </c>
      <c r="O39" s="15"/>
      <c r="P39" s="20">
        <v>98</v>
      </c>
      <c r="Q39" s="24">
        <v>190.5</v>
      </c>
      <c r="R39" s="16">
        <v>114</v>
      </c>
      <c r="S39" s="35">
        <v>189</v>
      </c>
      <c r="T39" s="16"/>
      <c r="U39" s="16"/>
      <c r="V39" s="35"/>
      <c r="W39" s="33">
        <v>146</v>
      </c>
      <c r="X39" s="8">
        <f t="shared" si="1"/>
        <v>1340</v>
      </c>
      <c r="Y39" s="54">
        <v>6</v>
      </c>
      <c r="Z39" s="55"/>
      <c r="AA39" s="55"/>
      <c r="AB39" s="44">
        <f t="shared" si="3"/>
        <v>6</v>
      </c>
      <c r="AC39" s="25">
        <f t="shared" si="2"/>
        <v>9</v>
      </c>
    </row>
    <row r="40" spans="1:29" x14ac:dyDescent="0.2">
      <c r="A40" s="14" t="s">
        <v>344</v>
      </c>
      <c r="B40" s="14" t="s">
        <v>73</v>
      </c>
      <c r="C40" s="14" t="s">
        <v>74</v>
      </c>
      <c r="D40" s="14" t="s">
        <v>201</v>
      </c>
      <c r="E40" s="20">
        <v>93</v>
      </c>
      <c r="F40" s="24">
        <v>192.5</v>
      </c>
      <c r="G40" s="35"/>
      <c r="H40" s="20">
        <v>117</v>
      </c>
      <c r="I40" s="20">
        <v>124</v>
      </c>
      <c r="J40" s="16"/>
      <c r="K40" s="16"/>
      <c r="L40" s="16"/>
      <c r="M40" s="16"/>
      <c r="N40" s="15"/>
      <c r="O40" s="15"/>
      <c r="P40" s="20">
        <v>122</v>
      </c>
      <c r="Q40" s="24">
        <v>151.5</v>
      </c>
      <c r="R40" s="16"/>
      <c r="S40" s="16"/>
      <c r="T40" s="33">
        <v>82</v>
      </c>
      <c r="U40" s="16"/>
      <c r="V40" s="35"/>
      <c r="W40" s="35"/>
      <c r="X40" s="8">
        <f t="shared" si="1"/>
        <v>882</v>
      </c>
      <c r="Y40" s="54">
        <v>7</v>
      </c>
      <c r="Z40" s="55">
        <v>1</v>
      </c>
      <c r="AA40" s="55"/>
      <c r="AB40" s="44">
        <f t="shared" si="3"/>
        <v>8</v>
      </c>
      <c r="AC40" s="25">
        <f t="shared" si="2"/>
        <v>7</v>
      </c>
    </row>
    <row r="41" spans="1:29" x14ac:dyDescent="0.2">
      <c r="A41" s="14" t="s">
        <v>345</v>
      </c>
      <c r="B41" s="7" t="s">
        <v>642</v>
      </c>
      <c r="C41" s="7" t="s">
        <v>643</v>
      </c>
      <c r="D41" s="5" t="s">
        <v>200</v>
      </c>
      <c r="E41" s="35"/>
      <c r="F41" s="16"/>
      <c r="G41" s="35"/>
      <c r="H41" s="16"/>
      <c r="I41" s="16"/>
      <c r="J41" s="16"/>
      <c r="K41" s="16"/>
      <c r="L41" s="16"/>
      <c r="M41" s="33">
        <v>112</v>
      </c>
      <c r="N41" s="15"/>
      <c r="O41" s="15"/>
      <c r="P41" s="15"/>
      <c r="Q41" s="15"/>
      <c r="R41" s="16"/>
      <c r="S41" s="16"/>
      <c r="T41" s="16"/>
      <c r="U41" s="16"/>
      <c r="V41" s="35"/>
      <c r="W41" s="35"/>
      <c r="X41" s="8">
        <f t="shared" si="1"/>
        <v>112</v>
      </c>
      <c r="Y41" s="54">
        <v>1</v>
      </c>
      <c r="Z41" s="55"/>
      <c r="AA41" s="55"/>
      <c r="AB41" s="44">
        <f t="shared" si="3"/>
        <v>1</v>
      </c>
      <c r="AC41" s="25">
        <f t="shared" si="2"/>
        <v>1</v>
      </c>
    </row>
    <row r="42" spans="1:29" x14ac:dyDescent="0.2">
      <c r="A42" s="14" t="s">
        <v>346</v>
      </c>
      <c r="B42" s="7" t="s">
        <v>580</v>
      </c>
      <c r="C42" s="7" t="s">
        <v>581</v>
      </c>
      <c r="D42" s="5" t="s">
        <v>582</v>
      </c>
      <c r="E42" s="35"/>
      <c r="F42" s="16"/>
      <c r="G42" s="35"/>
      <c r="H42" s="16"/>
      <c r="I42" s="16"/>
      <c r="J42" s="16"/>
      <c r="K42" s="33">
        <v>87.5</v>
      </c>
      <c r="L42" s="16"/>
      <c r="M42" s="16"/>
      <c r="N42" s="15"/>
      <c r="O42" s="15"/>
      <c r="P42" s="15"/>
      <c r="Q42" s="15"/>
      <c r="R42" s="16"/>
      <c r="S42" s="16"/>
      <c r="T42" s="16"/>
      <c r="U42" s="16"/>
      <c r="V42" s="35"/>
      <c r="W42" s="35"/>
      <c r="X42" s="8">
        <f t="shared" si="1"/>
        <v>87.5</v>
      </c>
      <c r="Y42" s="54">
        <v>1</v>
      </c>
      <c r="Z42" s="55"/>
      <c r="AA42" s="55"/>
      <c r="AB42" s="44">
        <f t="shared" si="3"/>
        <v>1</v>
      </c>
      <c r="AC42" s="25">
        <f t="shared" si="2"/>
        <v>1</v>
      </c>
    </row>
    <row r="43" spans="1:29" x14ac:dyDescent="0.2">
      <c r="A43" s="14" t="s">
        <v>347</v>
      </c>
      <c r="B43" s="14" t="s">
        <v>64</v>
      </c>
      <c r="C43" s="14" t="s">
        <v>65</v>
      </c>
      <c r="D43" s="14" t="s">
        <v>12</v>
      </c>
      <c r="E43" s="20">
        <v>129</v>
      </c>
      <c r="F43" s="24">
        <v>153.5</v>
      </c>
      <c r="G43" s="35"/>
      <c r="H43" s="20">
        <v>117</v>
      </c>
      <c r="I43" s="16"/>
      <c r="J43" s="33">
        <v>174</v>
      </c>
      <c r="K43" s="16"/>
      <c r="L43" s="20">
        <v>219</v>
      </c>
      <c r="M43" s="16"/>
      <c r="N43" s="15"/>
      <c r="O43" s="15"/>
      <c r="P43" s="15"/>
      <c r="Q43" s="15"/>
      <c r="R43" s="16"/>
      <c r="S43" s="16"/>
      <c r="T43" s="16"/>
      <c r="U43" s="16"/>
      <c r="V43" s="35"/>
      <c r="W43" s="35"/>
      <c r="X43" s="8">
        <f t="shared" si="1"/>
        <v>792.5</v>
      </c>
      <c r="Y43" s="54">
        <v>5</v>
      </c>
      <c r="Z43" s="55"/>
      <c r="AA43" s="55"/>
      <c r="AB43" s="44">
        <f t="shared" si="3"/>
        <v>5</v>
      </c>
      <c r="AC43" s="25">
        <f t="shared" si="2"/>
        <v>5</v>
      </c>
    </row>
    <row r="44" spans="1:29" x14ac:dyDescent="0.2">
      <c r="A44" s="14" t="s">
        <v>348</v>
      </c>
      <c r="B44" s="14" t="s">
        <v>76</v>
      </c>
      <c r="C44" s="14" t="s">
        <v>77</v>
      </c>
      <c r="D44" s="14" t="s">
        <v>12</v>
      </c>
      <c r="E44" s="20">
        <v>79</v>
      </c>
      <c r="F44" s="24">
        <v>95</v>
      </c>
      <c r="G44" s="35"/>
      <c r="H44" s="20">
        <v>91</v>
      </c>
      <c r="I44" s="16"/>
      <c r="J44" s="16"/>
      <c r="K44" s="16"/>
      <c r="L44" s="20">
        <v>95</v>
      </c>
      <c r="M44" s="16"/>
      <c r="N44" s="15"/>
      <c r="O44" s="15"/>
      <c r="P44" s="20">
        <v>86</v>
      </c>
      <c r="Q44" s="15"/>
      <c r="R44" s="16"/>
      <c r="S44" s="16"/>
      <c r="T44" s="16"/>
      <c r="U44" s="16"/>
      <c r="V44" s="35"/>
      <c r="W44" s="35"/>
      <c r="X44" s="8">
        <f t="shared" si="1"/>
        <v>446</v>
      </c>
      <c r="Y44" s="54">
        <v>5</v>
      </c>
      <c r="Z44" s="55"/>
      <c r="AA44" s="55"/>
      <c r="AB44" s="44">
        <f t="shared" si="3"/>
        <v>5</v>
      </c>
      <c r="AC44" s="25">
        <f t="shared" si="2"/>
        <v>5</v>
      </c>
    </row>
    <row r="45" spans="1:29" x14ac:dyDescent="0.2">
      <c r="A45" s="14" t="s">
        <v>349</v>
      </c>
      <c r="B45" s="7" t="s">
        <v>375</v>
      </c>
      <c r="C45" s="7" t="s">
        <v>376</v>
      </c>
      <c r="D45" s="5" t="s">
        <v>12</v>
      </c>
      <c r="E45" s="16"/>
      <c r="F45" s="24">
        <v>58</v>
      </c>
      <c r="G45" s="35"/>
      <c r="H45" s="16"/>
      <c r="I45" s="16"/>
      <c r="J45" s="33">
        <v>110</v>
      </c>
      <c r="K45" s="16"/>
      <c r="L45" s="20">
        <v>83</v>
      </c>
      <c r="M45" s="16"/>
      <c r="N45" s="15"/>
      <c r="O45" s="15"/>
      <c r="P45" s="15"/>
      <c r="Q45" s="15"/>
      <c r="R45" s="16"/>
      <c r="S45" s="16"/>
      <c r="T45" s="16"/>
      <c r="U45" s="16"/>
      <c r="V45" s="35"/>
      <c r="W45" s="35"/>
      <c r="X45" s="8">
        <f t="shared" si="1"/>
        <v>251</v>
      </c>
      <c r="Y45" s="54">
        <v>3</v>
      </c>
      <c r="Z45" s="55"/>
      <c r="AA45" s="55"/>
      <c r="AB45" s="44">
        <f t="shared" si="3"/>
        <v>3</v>
      </c>
      <c r="AC45" s="25">
        <f t="shared" si="2"/>
        <v>3</v>
      </c>
    </row>
    <row r="46" spans="1:29" x14ac:dyDescent="0.2">
      <c r="A46" s="14" t="s">
        <v>350</v>
      </c>
      <c r="B46" s="7" t="s">
        <v>433</v>
      </c>
      <c r="C46" s="7" t="s">
        <v>434</v>
      </c>
      <c r="D46" s="5" t="s">
        <v>359</v>
      </c>
      <c r="E46" s="16"/>
      <c r="F46" s="16"/>
      <c r="G46" s="33">
        <v>92.5</v>
      </c>
      <c r="H46" s="16"/>
      <c r="I46" s="20">
        <v>47</v>
      </c>
      <c r="J46" s="16"/>
      <c r="K46" s="16"/>
      <c r="L46" s="20">
        <v>40</v>
      </c>
      <c r="M46" s="16"/>
      <c r="N46" s="15"/>
      <c r="O46" s="15"/>
      <c r="P46" s="15"/>
      <c r="Q46" s="24">
        <v>50</v>
      </c>
      <c r="R46" s="16"/>
      <c r="S46" s="16"/>
      <c r="T46" s="16"/>
      <c r="U46" s="16"/>
      <c r="V46" s="35"/>
      <c r="W46" s="35"/>
      <c r="X46" s="8">
        <f t="shared" si="1"/>
        <v>229.5</v>
      </c>
      <c r="Y46" s="54">
        <v>4</v>
      </c>
      <c r="Z46" s="55"/>
      <c r="AA46" s="55"/>
      <c r="AB46" s="44">
        <f t="shared" si="3"/>
        <v>4</v>
      </c>
      <c r="AC46" s="25">
        <f t="shared" si="2"/>
        <v>4</v>
      </c>
    </row>
    <row r="47" spans="1:29" x14ac:dyDescent="0.2">
      <c r="A47" s="14" t="s">
        <v>351</v>
      </c>
      <c r="B47" s="7" t="s">
        <v>679</v>
      </c>
      <c r="C47" s="7" t="s">
        <v>680</v>
      </c>
      <c r="D47" s="5" t="s">
        <v>681</v>
      </c>
      <c r="E47" s="35"/>
      <c r="F47" s="49">
        <v>56</v>
      </c>
      <c r="G47" s="35"/>
      <c r="H47" s="16"/>
      <c r="I47" s="16"/>
      <c r="J47" s="16"/>
      <c r="K47" s="16"/>
      <c r="L47" s="16"/>
      <c r="M47" s="16"/>
      <c r="N47" s="15"/>
      <c r="O47" s="15"/>
      <c r="P47" s="15"/>
      <c r="Q47" s="15"/>
      <c r="R47" s="16"/>
      <c r="S47" s="16"/>
      <c r="T47" s="16"/>
      <c r="U47" s="16"/>
      <c r="V47" s="35"/>
      <c r="W47" s="35"/>
      <c r="X47" s="8">
        <f t="shared" si="1"/>
        <v>56</v>
      </c>
      <c r="Y47" s="54">
        <v>0</v>
      </c>
      <c r="Z47" s="55"/>
      <c r="AA47" s="55"/>
      <c r="AB47" s="44">
        <f t="shared" si="3"/>
        <v>0</v>
      </c>
      <c r="AC47" s="25">
        <f t="shared" si="2"/>
        <v>1</v>
      </c>
    </row>
    <row r="48" spans="1:29" x14ac:dyDescent="0.2">
      <c r="A48" s="14" t="s">
        <v>410</v>
      </c>
      <c r="B48" s="14" t="s">
        <v>70</v>
      </c>
      <c r="C48" s="14" t="s">
        <v>71</v>
      </c>
      <c r="D48" s="14" t="s">
        <v>213</v>
      </c>
      <c r="E48" s="20">
        <v>105</v>
      </c>
      <c r="F48" s="24">
        <f>50+93</f>
        <v>143</v>
      </c>
      <c r="G48" s="35"/>
      <c r="H48" s="20">
        <v>91</v>
      </c>
      <c r="I48" s="16"/>
      <c r="J48" s="16"/>
      <c r="K48" s="16"/>
      <c r="L48" s="20">
        <v>107</v>
      </c>
      <c r="M48" s="16"/>
      <c r="N48" s="15"/>
      <c r="O48" s="15"/>
      <c r="P48" s="15"/>
      <c r="Q48" s="15"/>
      <c r="R48" s="16"/>
      <c r="S48" s="16"/>
      <c r="T48" s="16"/>
      <c r="U48" s="16"/>
      <c r="V48" s="35"/>
      <c r="W48" s="35"/>
      <c r="X48" s="8">
        <f t="shared" si="1"/>
        <v>446</v>
      </c>
      <c r="Y48" s="54">
        <v>4</v>
      </c>
      <c r="Z48" s="55"/>
      <c r="AA48" s="55"/>
      <c r="AB48" s="44">
        <f t="shared" si="3"/>
        <v>4</v>
      </c>
      <c r="AC48" s="25">
        <f t="shared" si="2"/>
        <v>4</v>
      </c>
    </row>
    <row r="49" spans="1:29" x14ac:dyDescent="0.2">
      <c r="A49" s="14" t="s">
        <v>411</v>
      </c>
      <c r="B49" s="7" t="s">
        <v>644</v>
      </c>
      <c r="C49" s="7" t="s">
        <v>645</v>
      </c>
      <c r="D49" s="5" t="s">
        <v>200</v>
      </c>
      <c r="E49" s="35"/>
      <c r="F49" s="16"/>
      <c r="G49" s="35"/>
      <c r="H49" s="16"/>
      <c r="I49" s="16"/>
      <c r="J49" s="16"/>
      <c r="K49" s="16"/>
      <c r="L49" s="16"/>
      <c r="M49" s="33">
        <v>95</v>
      </c>
      <c r="N49" s="15"/>
      <c r="O49" s="15"/>
      <c r="P49" s="15"/>
      <c r="Q49" s="15"/>
      <c r="R49" s="16"/>
      <c r="S49" s="16"/>
      <c r="T49" s="16"/>
      <c r="U49" s="16"/>
      <c r="V49" s="35"/>
      <c r="W49" s="35"/>
      <c r="X49" s="8">
        <f t="shared" si="1"/>
        <v>95</v>
      </c>
      <c r="Y49" s="54">
        <v>1</v>
      </c>
      <c r="Z49" s="55"/>
      <c r="AA49" s="55"/>
      <c r="AB49" s="44">
        <f t="shared" si="3"/>
        <v>1</v>
      </c>
      <c r="AC49" s="25">
        <f t="shared" si="2"/>
        <v>1</v>
      </c>
    </row>
    <row r="50" spans="1:29" x14ac:dyDescent="0.2">
      <c r="A50" s="14" t="s">
        <v>423</v>
      </c>
      <c r="B50" s="7" t="s">
        <v>627</v>
      </c>
      <c r="C50" s="7" t="s">
        <v>628</v>
      </c>
      <c r="D50" s="5" t="s">
        <v>530</v>
      </c>
      <c r="E50" s="35"/>
      <c r="F50" s="16"/>
      <c r="G50" s="35"/>
      <c r="H50" s="16"/>
      <c r="I50" s="20">
        <v>148</v>
      </c>
      <c r="J50" s="16"/>
      <c r="K50" s="33">
        <v>178</v>
      </c>
      <c r="L50" s="16"/>
      <c r="M50" s="16"/>
      <c r="N50" s="15"/>
      <c r="O50" s="15"/>
      <c r="P50" s="15"/>
      <c r="Q50" s="15"/>
      <c r="R50" s="16"/>
      <c r="S50" s="16"/>
      <c r="T50" s="16"/>
      <c r="U50" s="16"/>
      <c r="V50" s="35"/>
      <c r="W50" s="35"/>
      <c r="X50" s="8">
        <f t="shared" si="1"/>
        <v>326</v>
      </c>
      <c r="Y50" s="54">
        <v>2</v>
      </c>
      <c r="Z50" s="55"/>
      <c r="AA50" s="55"/>
      <c r="AB50" s="44">
        <f t="shared" si="3"/>
        <v>2</v>
      </c>
      <c r="AC50" s="25">
        <f t="shared" si="2"/>
        <v>2</v>
      </c>
    </row>
    <row r="51" spans="1:29" x14ac:dyDescent="0.2">
      <c r="A51" s="14" t="s">
        <v>424</v>
      </c>
      <c r="B51" s="14" t="s">
        <v>79</v>
      </c>
      <c r="C51" s="14" t="s">
        <v>80</v>
      </c>
      <c r="D51" s="14" t="s">
        <v>170</v>
      </c>
      <c r="E51" s="20">
        <v>79</v>
      </c>
      <c r="F51" s="24">
        <v>56</v>
      </c>
      <c r="G51" s="35"/>
      <c r="H51" s="20">
        <v>59</v>
      </c>
      <c r="I51" s="20">
        <v>49</v>
      </c>
      <c r="J51" s="16"/>
      <c r="K51" s="16"/>
      <c r="L51" s="16"/>
      <c r="M51" s="16"/>
      <c r="N51" s="15"/>
      <c r="O51" s="15"/>
      <c r="P51" s="20">
        <v>53</v>
      </c>
      <c r="Q51" s="24">
        <v>132</v>
      </c>
      <c r="R51" s="16"/>
      <c r="S51" s="16"/>
      <c r="T51" s="16"/>
      <c r="U51" s="16"/>
      <c r="V51" s="35"/>
      <c r="W51" s="33">
        <v>87.5</v>
      </c>
      <c r="X51" s="8">
        <f t="shared" si="1"/>
        <v>515.5</v>
      </c>
      <c r="Y51" s="54">
        <v>7</v>
      </c>
      <c r="Z51" s="55"/>
      <c r="AA51" s="55"/>
      <c r="AB51" s="44">
        <f t="shared" si="3"/>
        <v>7</v>
      </c>
      <c r="AC51" s="25">
        <f t="shared" si="2"/>
        <v>7</v>
      </c>
    </row>
    <row r="52" spans="1:29" x14ac:dyDescent="0.2">
      <c r="A52" s="14" t="s">
        <v>425</v>
      </c>
      <c r="B52" s="14" t="s">
        <v>67</v>
      </c>
      <c r="C52" s="14" t="s">
        <v>68</v>
      </c>
      <c r="D52" s="14" t="s">
        <v>219</v>
      </c>
      <c r="E52" s="20">
        <v>117</v>
      </c>
      <c r="F52" s="24">
        <v>173</v>
      </c>
      <c r="G52" s="35"/>
      <c r="H52" s="20">
        <v>143</v>
      </c>
      <c r="I52" s="20">
        <v>76</v>
      </c>
      <c r="J52" s="16"/>
      <c r="K52" s="34">
        <v>146</v>
      </c>
      <c r="L52" s="20">
        <v>155</v>
      </c>
      <c r="M52" s="16"/>
      <c r="N52" s="15">
        <v>100</v>
      </c>
      <c r="O52" s="15"/>
      <c r="P52" s="20">
        <v>146</v>
      </c>
      <c r="Q52" s="24">
        <v>210</v>
      </c>
      <c r="R52" s="16">
        <v>90</v>
      </c>
      <c r="S52" s="35">
        <v>157</v>
      </c>
      <c r="T52" s="16"/>
      <c r="U52" s="16"/>
      <c r="V52" s="35"/>
      <c r="W52" s="35">
        <v>114</v>
      </c>
      <c r="X52" s="8">
        <f t="shared" si="1"/>
        <v>1627</v>
      </c>
      <c r="Y52" s="54">
        <v>7</v>
      </c>
      <c r="Z52" s="55"/>
      <c r="AA52" s="55"/>
      <c r="AB52" s="44">
        <f t="shared" si="3"/>
        <v>7</v>
      </c>
      <c r="AC52" s="25">
        <f t="shared" si="2"/>
        <v>12</v>
      </c>
    </row>
    <row r="53" spans="1:29" x14ac:dyDescent="0.2">
      <c r="A53" s="14" t="s">
        <v>480</v>
      </c>
      <c r="B53" s="5" t="s">
        <v>734</v>
      </c>
      <c r="C53" s="5" t="s">
        <v>735</v>
      </c>
      <c r="D53" s="5" t="s">
        <v>31</v>
      </c>
      <c r="E53" s="5"/>
      <c r="F53" s="16"/>
      <c r="G53" s="35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33">
        <v>114</v>
      </c>
      <c r="W53" s="35"/>
      <c r="X53" s="8">
        <f t="shared" si="1"/>
        <v>114</v>
      </c>
      <c r="Y53" s="54">
        <v>1</v>
      </c>
      <c r="Z53" s="55"/>
      <c r="AA53" s="55"/>
      <c r="AB53" s="44">
        <f t="shared" si="3"/>
        <v>1</v>
      </c>
      <c r="AC53" s="25">
        <f t="shared" si="2"/>
        <v>1</v>
      </c>
    </row>
    <row r="54" spans="1:29" x14ac:dyDescent="0.2">
      <c r="A54" s="3" t="s">
        <v>481</v>
      </c>
      <c r="B54" s="3" t="s">
        <v>949</v>
      </c>
      <c r="C54" s="3" t="s">
        <v>950</v>
      </c>
      <c r="D54" s="3"/>
      <c r="E54" s="1"/>
      <c r="F54" s="26"/>
      <c r="G54" s="31"/>
      <c r="H54" s="42"/>
      <c r="I54" s="42"/>
      <c r="J54" s="42"/>
      <c r="K54" s="42"/>
      <c r="L54" s="42"/>
      <c r="M54" s="42"/>
      <c r="N54" s="1"/>
      <c r="O54" s="1"/>
      <c r="P54" s="1"/>
      <c r="Q54" s="1"/>
      <c r="R54" s="1"/>
      <c r="S54" s="1"/>
      <c r="T54" s="1"/>
      <c r="U54" s="1"/>
      <c r="V54" s="31"/>
      <c r="W54" s="31"/>
      <c r="X54" s="1"/>
      <c r="Y54" s="1"/>
      <c r="Z54" s="1"/>
      <c r="AA54" s="71" t="s">
        <v>936</v>
      </c>
    </row>
    <row r="55" spans="1:29" x14ac:dyDescent="0.2">
      <c r="A55" s="4"/>
      <c r="B55" s="1"/>
      <c r="C55" s="1"/>
      <c r="D55" s="1"/>
      <c r="E55" s="1"/>
      <c r="F55" s="26"/>
      <c r="G55" s="31"/>
      <c r="H55" s="42"/>
      <c r="I55" s="42"/>
      <c r="J55" s="42"/>
      <c r="K55" s="42"/>
      <c r="L55" s="42"/>
      <c r="M55" s="42"/>
      <c r="N55" s="1"/>
      <c r="O55" s="1"/>
      <c r="P55" s="1"/>
      <c r="Q55" s="1"/>
      <c r="R55" s="1"/>
      <c r="S55" s="1"/>
      <c r="T55" s="1"/>
      <c r="U55" s="1"/>
      <c r="V55" s="31"/>
      <c r="W55" s="31"/>
      <c r="X55" s="1"/>
      <c r="Y55" s="1"/>
      <c r="Z55" s="1"/>
      <c r="AA55" s="1"/>
    </row>
    <row r="56" spans="1:29" x14ac:dyDescent="0.2">
      <c r="A56" s="4"/>
      <c r="B56" s="1"/>
      <c r="C56" s="1"/>
      <c r="D56" s="1"/>
      <c r="E56" s="1"/>
      <c r="F56" s="26"/>
      <c r="G56" s="31"/>
      <c r="H56" s="42"/>
      <c r="I56" s="42"/>
      <c r="J56" s="42"/>
      <c r="K56" s="42"/>
      <c r="L56" s="42"/>
      <c r="M56" s="42"/>
      <c r="N56" s="1"/>
      <c r="O56" s="1"/>
      <c r="P56" s="1"/>
      <c r="Q56" s="1"/>
      <c r="R56" s="1"/>
      <c r="S56" s="1"/>
      <c r="T56" s="1"/>
      <c r="U56" s="1"/>
      <c r="V56" s="31"/>
      <c r="W56" s="31"/>
      <c r="X56" s="1"/>
      <c r="Y56" s="1"/>
      <c r="Z56" s="1"/>
      <c r="AA56" s="1"/>
    </row>
  </sheetData>
  <sortState xmlns:xlrd2="http://schemas.microsoft.com/office/spreadsheetml/2017/richdata2" ref="B4:AC53">
    <sortCondition ref="B4:B53"/>
  </sortState>
  <mergeCells count="10">
    <mergeCell ref="AC2:AC3"/>
    <mergeCell ref="A2:A3"/>
    <mergeCell ref="B2:B3"/>
    <mergeCell ref="C2:C3"/>
    <mergeCell ref="D2:D3"/>
    <mergeCell ref="X2:X3"/>
    <mergeCell ref="AB2:AB3"/>
    <mergeCell ref="Y2:Y3"/>
    <mergeCell ref="Z2:Z3"/>
    <mergeCell ref="AA2:AA3"/>
  </mergeCells>
  <phoneticPr fontId="8" type="noConversion"/>
  <conditionalFormatting sqref="AB4:AB53">
    <cfRule type="cellIs" dxfId="5" priority="1" operator="lessThan">
      <formula>4</formula>
    </cfRule>
    <cfRule type="cellIs" dxfId="4" priority="2" operator="greaterThan">
      <formula>3</formula>
    </cfRule>
  </conditionalFormatting>
  <pageMargins left="0.7" right="0.7" top="0.75" bottom="0.75" header="0.3" footer="0.3"/>
  <pageSetup paperSize="9" scale="49" fitToHeight="10" orientation="landscape" horizontalDpi="0" verticalDpi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3A12-1011-7846-ACBC-5FD736F31C97}">
  <sheetPr>
    <tabColor theme="9"/>
    <pageSetUpPr fitToPage="1"/>
  </sheetPr>
  <dimension ref="A1:AF57"/>
  <sheetViews>
    <sheetView topLeftCell="A3" zoomScale="75" workbookViewId="0">
      <selection activeCell="AA32" sqref="AA32"/>
    </sheetView>
  </sheetViews>
  <sheetFormatPr baseColWidth="10" defaultRowHeight="16" x14ac:dyDescent="0.2"/>
  <cols>
    <col min="1" max="1" width="4" customWidth="1"/>
    <col min="2" max="2" width="20" bestFit="1" customWidth="1"/>
    <col min="3" max="3" width="21.5" bestFit="1" customWidth="1"/>
    <col min="4" max="4" width="36.33203125" bestFit="1" customWidth="1"/>
    <col min="5" max="5" width="6.5" customWidth="1"/>
    <col min="6" max="7" width="6.5" style="28" customWidth="1"/>
    <col min="8" max="8" width="6.5" style="45" customWidth="1"/>
    <col min="9" max="22" width="6.5" customWidth="1"/>
    <col min="23" max="24" width="6.5" style="36" customWidth="1"/>
    <col min="25" max="25" width="9.6640625" customWidth="1"/>
    <col min="26" max="28" width="7" customWidth="1"/>
    <col min="29" max="29" width="7.5" bestFit="1" customWidth="1"/>
    <col min="30" max="30" width="6.33203125" customWidth="1"/>
  </cols>
  <sheetData>
    <row r="1" spans="1:30" x14ac:dyDescent="0.2">
      <c r="A1" s="17" t="s">
        <v>268</v>
      </c>
    </row>
    <row r="2" spans="1:30" x14ac:dyDescent="0.2">
      <c r="A2" s="73" t="s">
        <v>0</v>
      </c>
      <c r="B2" s="73" t="s">
        <v>1</v>
      </c>
      <c r="C2" s="73" t="s">
        <v>2</v>
      </c>
      <c r="D2" s="73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9" t="s">
        <v>532</v>
      </c>
      <c r="J2" s="38" t="s">
        <v>651</v>
      </c>
      <c r="K2" s="38" t="s">
        <v>660</v>
      </c>
      <c r="L2" s="41" t="s">
        <v>572</v>
      </c>
      <c r="M2" s="41" t="s">
        <v>577</v>
      </c>
      <c r="N2" s="38" t="s">
        <v>585</v>
      </c>
      <c r="O2" s="41" t="s">
        <v>593</v>
      </c>
      <c r="P2" s="41" t="s">
        <v>718</v>
      </c>
      <c r="Q2" s="38" t="s">
        <v>753</v>
      </c>
      <c r="R2" s="40" t="s">
        <v>754</v>
      </c>
      <c r="S2" s="38" t="s">
        <v>824</v>
      </c>
      <c r="T2" s="41" t="s">
        <v>842</v>
      </c>
      <c r="U2" s="41" t="s">
        <v>842</v>
      </c>
      <c r="V2" s="41" t="s">
        <v>843</v>
      </c>
      <c r="W2" s="41" t="s">
        <v>897</v>
      </c>
      <c r="X2" s="41" t="s">
        <v>896</v>
      </c>
      <c r="Y2" s="74" t="s">
        <v>92</v>
      </c>
      <c r="Z2" s="76" t="s">
        <v>889</v>
      </c>
      <c r="AA2" s="76" t="s">
        <v>890</v>
      </c>
      <c r="AB2" s="78" t="s">
        <v>891</v>
      </c>
      <c r="AC2" s="75" t="s">
        <v>286</v>
      </c>
      <c r="AD2" s="72" t="s">
        <v>311</v>
      </c>
    </row>
    <row r="3" spans="1:30" ht="151" customHeight="1" x14ac:dyDescent="0.2">
      <c r="A3" s="73"/>
      <c r="B3" s="73"/>
      <c r="C3" s="73"/>
      <c r="D3" s="73"/>
      <c r="E3" s="18" t="s">
        <v>91</v>
      </c>
      <c r="F3" s="22" t="s">
        <v>287</v>
      </c>
      <c r="G3" s="32" t="s">
        <v>407</v>
      </c>
      <c r="H3" s="18" t="s">
        <v>448</v>
      </c>
      <c r="I3" s="21" t="s">
        <v>531</v>
      </c>
      <c r="J3" s="18" t="s">
        <v>550</v>
      </c>
      <c r="K3" s="18" t="s">
        <v>551</v>
      </c>
      <c r="L3" s="32" t="s">
        <v>573</v>
      </c>
      <c r="M3" s="32" t="s">
        <v>576</v>
      </c>
      <c r="N3" s="18" t="s">
        <v>586</v>
      </c>
      <c r="O3" s="32" t="s">
        <v>594</v>
      </c>
      <c r="P3" s="32" t="s">
        <v>712</v>
      </c>
      <c r="Q3" s="18" t="s">
        <v>752</v>
      </c>
      <c r="R3" s="22" t="s">
        <v>755</v>
      </c>
      <c r="S3" s="18" t="s">
        <v>823</v>
      </c>
      <c r="T3" s="32" t="s">
        <v>839</v>
      </c>
      <c r="U3" s="32" t="s">
        <v>840</v>
      </c>
      <c r="V3" s="32" t="s">
        <v>841</v>
      </c>
      <c r="W3" s="32" t="s">
        <v>894</v>
      </c>
      <c r="X3" s="32" t="s">
        <v>895</v>
      </c>
      <c r="Y3" s="74"/>
      <c r="Z3" s="77"/>
      <c r="AA3" s="77"/>
      <c r="AB3" s="79"/>
      <c r="AC3" s="75"/>
      <c r="AD3" s="72"/>
    </row>
    <row r="4" spans="1:30" x14ac:dyDescent="0.2">
      <c r="A4" s="5" t="s">
        <v>256</v>
      </c>
      <c r="B4" s="5" t="s">
        <v>236</v>
      </c>
      <c r="C4" s="5" t="s">
        <v>237</v>
      </c>
      <c r="D4" s="5" t="s">
        <v>15</v>
      </c>
      <c r="E4" s="20">
        <v>111</v>
      </c>
      <c r="F4" s="48">
        <v>328</v>
      </c>
      <c r="G4" s="35"/>
      <c r="H4" s="20">
        <v>102</v>
      </c>
      <c r="I4" s="15"/>
      <c r="J4" s="15"/>
      <c r="K4" s="20">
        <v>80</v>
      </c>
      <c r="L4" s="15"/>
      <c r="M4" s="15"/>
      <c r="N4" s="15"/>
      <c r="O4" s="15"/>
      <c r="P4" s="15"/>
      <c r="Q4" s="20">
        <v>138</v>
      </c>
      <c r="R4" s="24">
        <v>130</v>
      </c>
      <c r="S4" s="5"/>
      <c r="T4" s="5"/>
      <c r="U4" s="33">
        <v>91.5</v>
      </c>
      <c r="V4" s="5"/>
      <c r="W4" s="58"/>
      <c r="X4" s="58"/>
      <c r="Y4" s="8">
        <f t="shared" ref="Y4:Y46" si="0">SUM(E4:X4)</f>
        <v>980.5</v>
      </c>
      <c r="Z4" s="54">
        <v>6</v>
      </c>
      <c r="AA4" s="55"/>
      <c r="AB4" s="55"/>
      <c r="AC4" s="44">
        <f t="shared" ref="AC4:AC46" si="1">SUM(Z4:AA4)</f>
        <v>6</v>
      </c>
      <c r="AD4" s="25">
        <f t="shared" ref="AD4:AD46" si="2">COUNTA(E4:X4)</f>
        <v>7</v>
      </c>
    </row>
    <row r="5" spans="1:30" x14ac:dyDescent="0.2">
      <c r="A5" s="5" t="s">
        <v>51</v>
      </c>
      <c r="B5" s="7" t="s">
        <v>389</v>
      </c>
      <c r="C5" s="7" t="s">
        <v>390</v>
      </c>
      <c r="D5" s="5" t="s">
        <v>106</v>
      </c>
      <c r="E5" s="5"/>
      <c r="F5" s="24">
        <v>177.5</v>
      </c>
      <c r="G5" s="33">
        <v>112</v>
      </c>
      <c r="H5" s="16"/>
      <c r="I5" s="15"/>
      <c r="J5" s="15"/>
      <c r="K5" s="20">
        <v>57</v>
      </c>
      <c r="L5" s="15"/>
      <c r="M5" s="15"/>
      <c r="N5" s="20">
        <v>117</v>
      </c>
      <c r="O5" s="15"/>
      <c r="P5" s="15"/>
      <c r="Q5" s="15"/>
      <c r="R5" s="15"/>
      <c r="S5" s="5"/>
      <c r="T5" s="5"/>
      <c r="U5" s="5"/>
      <c r="V5" s="5"/>
      <c r="W5" s="58"/>
      <c r="X5" s="58"/>
      <c r="Y5" s="8">
        <f t="shared" si="0"/>
        <v>463.5</v>
      </c>
      <c r="Z5" s="54">
        <v>4</v>
      </c>
      <c r="AA5" s="55"/>
      <c r="AB5" s="55"/>
      <c r="AC5" s="44">
        <f t="shared" si="1"/>
        <v>4</v>
      </c>
      <c r="AD5" s="25">
        <f t="shared" si="2"/>
        <v>4</v>
      </c>
    </row>
    <row r="6" spans="1:30" x14ac:dyDescent="0.2">
      <c r="A6" s="5" t="s">
        <v>257</v>
      </c>
      <c r="B6" s="7" t="s">
        <v>658</v>
      </c>
      <c r="C6" s="7" t="s">
        <v>659</v>
      </c>
      <c r="D6" s="5" t="s">
        <v>31</v>
      </c>
      <c r="E6" s="5"/>
      <c r="F6" s="5"/>
      <c r="G6" s="35"/>
      <c r="H6" s="16"/>
      <c r="I6" s="15"/>
      <c r="J6" s="15"/>
      <c r="K6" s="20">
        <v>45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35"/>
      <c r="X6" s="35"/>
      <c r="Y6" s="8">
        <f t="shared" si="0"/>
        <v>45</v>
      </c>
      <c r="Z6" s="54">
        <v>1</v>
      </c>
      <c r="AA6" s="55"/>
      <c r="AB6" s="55"/>
      <c r="AC6" s="44">
        <f t="shared" si="1"/>
        <v>1</v>
      </c>
      <c r="AD6" s="25">
        <f t="shared" si="2"/>
        <v>1</v>
      </c>
    </row>
    <row r="7" spans="1:30" x14ac:dyDescent="0.2">
      <c r="A7" s="5" t="s">
        <v>258</v>
      </c>
      <c r="B7" s="5" t="s">
        <v>243</v>
      </c>
      <c r="C7" s="5" t="s">
        <v>244</v>
      </c>
      <c r="D7" s="5" t="s">
        <v>219</v>
      </c>
      <c r="E7" s="20">
        <v>75</v>
      </c>
      <c r="F7" s="5"/>
      <c r="G7" s="35"/>
      <c r="H7" s="20">
        <v>49</v>
      </c>
      <c r="I7" s="15"/>
      <c r="J7" s="15"/>
      <c r="K7" s="20">
        <v>51</v>
      </c>
      <c r="L7" s="15"/>
      <c r="M7" s="15"/>
      <c r="N7" s="15"/>
      <c r="O7" s="15"/>
      <c r="P7" s="15"/>
      <c r="Q7" s="15"/>
      <c r="R7" s="15"/>
      <c r="S7" s="5"/>
      <c r="T7" s="5"/>
      <c r="U7" s="5"/>
      <c r="V7" s="5"/>
      <c r="W7" s="34"/>
      <c r="X7" s="34"/>
      <c r="Y7" s="8">
        <f t="shared" si="0"/>
        <v>175</v>
      </c>
      <c r="Z7" s="54">
        <v>3</v>
      </c>
      <c r="AA7" s="55"/>
      <c r="AB7" s="55"/>
      <c r="AC7" s="44">
        <f t="shared" si="1"/>
        <v>3</v>
      </c>
      <c r="AD7" s="25">
        <f t="shared" si="2"/>
        <v>3</v>
      </c>
    </row>
    <row r="8" spans="1:30" x14ac:dyDescent="0.2">
      <c r="A8" s="5" t="s">
        <v>259</v>
      </c>
      <c r="B8" s="7" t="s">
        <v>394</v>
      </c>
      <c r="C8" s="7" t="s">
        <v>395</v>
      </c>
      <c r="D8" s="5" t="s">
        <v>388</v>
      </c>
      <c r="E8" s="5"/>
      <c r="F8" s="24">
        <v>97.5</v>
      </c>
      <c r="G8" s="35"/>
      <c r="H8" s="16"/>
      <c r="I8" s="15"/>
      <c r="J8" s="15"/>
      <c r="K8" s="15"/>
      <c r="L8" s="15"/>
      <c r="M8" s="15"/>
      <c r="N8" s="20">
        <v>67</v>
      </c>
      <c r="O8" s="15"/>
      <c r="P8" s="33">
        <v>118</v>
      </c>
      <c r="Q8" s="20">
        <v>78</v>
      </c>
      <c r="R8" s="15"/>
      <c r="S8" s="5"/>
      <c r="T8" s="5"/>
      <c r="U8" s="5"/>
      <c r="V8" s="5"/>
      <c r="W8" s="58"/>
      <c r="X8" s="58"/>
      <c r="Y8" s="8">
        <f t="shared" si="0"/>
        <v>360.5</v>
      </c>
      <c r="Z8" s="54">
        <v>4</v>
      </c>
      <c r="AA8" s="55"/>
      <c r="AB8" s="55"/>
      <c r="AC8" s="44">
        <f t="shared" si="1"/>
        <v>4</v>
      </c>
      <c r="AD8" s="25">
        <f t="shared" si="2"/>
        <v>4</v>
      </c>
    </row>
    <row r="9" spans="1:30" x14ac:dyDescent="0.2">
      <c r="A9" s="5" t="s">
        <v>260</v>
      </c>
      <c r="B9" s="7" t="s">
        <v>437</v>
      </c>
      <c r="C9" s="7" t="s">
        <v>438</v>
      </c>
      <c r="D9" s="5" t="s">
        <v>135</v>
      </c>
      <c r="E9" s="5"/>
      <c r="F9" s="5"/>
      <c r="G9" s="35">
        <v>144</v>
      </c>
      <c r="H9" s="20">
        <v>76</v>
      </c>
      <c r="I9" s="15"/>
      <c r="J9" s="15"/>
      <c r="K9" s="20">
        <v>104</v>
      </c>
      <c r="L9" s="15"/>
      <c r="M9" s="34">
        <v>140</v>
      </c>
      <c r="N9" s="15"/>
      <c r="O9" s="15"/>
      <c r="P9" s="15"/>
      <c r="Q9" s="20">
        <v>102</v>
      </c>
      <c r="R9" s="15"/>
      <c r="S9" s="5"/>
      <c r="T9" s="5"/>
      <c r="U9" s="33">
        <v>101</v>
      </c>
      <c r="V9" s="5"/>
      <c r="W9" s="58"/>
      <c r="X9" s="58"/>
      <c r="Y9" s="8">
        <f t="shared" si="0"/>
        <v>667</v>
      </c>
      <c r="Z9" s="54">
        <v>4</v>
      </c>
      <c r="AA9" s="55"/>
      <c r="AB9" s="55"/>
      <c r="AC9" s="44">
        <f t="shared" si="1"/>
        <v>4</v>
      </c>
      <c r="AD9" s="25">
        <f t="shared" si="2"/>
        <v>6</v>
      </c>
    </row>
    <row r="10" spans="1:30" x14ac:dyDescent="0.2">
      <c r="A10" s="5" t="s">
        <v>400</v>
      </c>
      <c r="B10" s="7" t="s">
        <v>671</v>
      </c>
      <c r="C10" s="7" t="s">
        <v>672</v>
      </c>
      <c r="D10" s="5" t="s">
        <v>200</v>
      </c>
      <c r="E10" s="5"/>
      <c r="F10" s="5"/>
      <c r="G10" s="35"/>
      <c r="H10" s="16"/>
      <c r="I10" s="15"/>
      <c r="J10" s="15"/>
      <c r="K10" s="15"/>
      <c r="L10" s="15"/>
      <c r="M10" s="15"/>
      <c r="N10" s="15"/>
      <c r="O10" s="33">
        <v>112</v>
      </c>
      <c r="P10" s="15"/>
      <c r="Q10" s="15"/>
      <c r="R10" s="15"/>
      <c r="S10" s="5"/>
      <c r="T10" s="5"/>
      <c r="U10" s="5"/>
      <c r="V10" s="5"/>
      <c r="W10" s="58"/>
      <c r="X10" s="58"/>
      <c r="Y10" s="8">
        <f t="shared" si="0"/>
        <v>112</v>
      </c>
      <c r="Z10" s="54">
        <v>1</v>
      </c>
      <c r="AA10" s="55"/>
      <c r="AB10" s="55"/>
      <c r="AC10" s="44">
        <f t="shared" si="1"/>
        <v>1</v>
      </c>
      <c r="AD10" s="25">
        <f t="shared" si="2"/>
        <v>1</v>
      </c>
    </row>
    <row r="11" spans="1:30" x14ac:dyDescent="0.2">
      <c r="A11" s="5" t="s">
        <v>401</v>
      </c>
      <c r="B11" s="7" t="s">
        <v>663</v>
      </c>
      <c r="C11" s="7" t="s">
        <v>664</v>
      </c>
      <c r="D11" s="5" t="s">
        <v>36</v>
      </c>
      <c r="E11" s="5"/>
      <c r="F11" s="5"/>
      <c r="G11" s="35"/>
      <c r="H11" s="16"/>
      <c r="I11" s="15"/>
      <c r="J11" s="15"/>
      <c r="K11" s="15"/>
      <c r="L11" s="15"/>
      <c r="M11" s="34"/>
      <c r="N11" s="20">
        <v>129</v>
      </c>
      <c r="O11" s="34"/>
      <c r="P11" s="15"/>
      <c r="Q11" s="15"/>
      <c r="R11" s="24">
        <v>91</v>
      </c>
      <c r="S11" s="5"/>
      <c r="T11" s="5"/>
      <c r="U11" s="5"/>
      <c r="V11" s="5"/>
      <c r="W11" s="58"/>
      <c r="X11" s="58"/>
      <c r="Y11" s="8">
        <f t="shared" si="0"/>
        <v>220</v>
      </c>
      <c r="Z11" s="54">
        <v>2</v>
      </c>
      <c r="AA11" s="55"/>
      <c r="AB11" s="55"/>
      <c r="AC11" s="44">
        <f t="shared" si="1"/>
        <v>2</v>
      </c>
      <c r="AD11" s="25">
        <f t="shared" si="2"/>
        <v>2</v>
      </c>
    </row>
    <row r="12" spans="1:30" x14ac:dyDescent="0.2">
      <c r="A12" s="5" t="s">
        <v>402</v>
      </c>
      <c r="B12" s="7" t="s">
        <v>667</v>
      </c>
      <c r="C12" s="7" t="s">
        <v>668</v>
      </c>
      <c r="D12" s="5" t="s">
        <v>200</v>
      </c>
      <c r="E12" s="5"/>
      <c r="F12" s="48">
        <v>219</v>
      </c>
      <c r="G12" s="35"/>
      <c r="H12" s="16"/>
      <c r="I12" s="15"/>
      <c r="J12" s="15"/>
      <c r="K12" s="15"/>
      <c r="L12" s="15"/>
      <c r="M12" s="15"/>
      <c r="N12" s="20">
        <v>67</v>
      </c>
      <c r="O12" s="33">
        <v>144</v>
      </c>
      <c r="P12" s="15"/>
      <c r="Q12" s="20">
        <v>60</v>
      </c>
      <c r="R12" s="24">
        <v>52</v>
      </c>
      <c r="S12" s="5"/>
      <c r="T12" s="5"/>
      <c r="U12" s="5"/>
      <c r="V12" s="5"/>
      <c r="W12" s="58"/>
      <c r="X12" s="58"/>
      <c r="Y12" s="8">
        <f t="shared" si="0"/>
        <v>542</v>
      </c>
      <c r="Z12" s="54">
        <v>4</v>
      </c>
      <c r="AA12" s="55"/>
      <c r="AB12" s="55"/>
      <c r="AC12" s="44">
        <f t="shared" si="1"/>
        <v>4</v>
      </c>
      <c r="AD12" s="25">
        <f t="shared" si="2"/>
        <v>5</v>
      </c>
    </row>
    <row r="13" spans="1:30" x14ac:dyDescent="0.2">
      <c r="A13" s="5" t="s">
        <v>426</v>
      </c>
      <c r="B13" s="5" t="s">
        <v>924</v>
      </c>
      <c r="C13" s="5" t="s">
        <v>925</v>
      </c>
      <c r="D13" s="5" t="s">
        <v>208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33">
        <v>176</v>
      </c>
      <c r="X13" s="35"/>
      <c r="Y13" s="8">
        <f t="shared" si="0"/>
        <v>176</v>
      </c>
      <c r="Z13" s="54">
        <v>1</v>
      </c>
      <c r="AA13" s="55"/>
      <c r="AB13" s="55"/>
      <c r="AC13" s="44">
        <f t="shared" si="1"/>
        <v>1</v>
      </c>
      <c r="AD13" s="25">
        <f t="shared" si="2"/>
        <v>1</v>
      </c>
    </row>
    <row r="14" spans="1:30" x14ac:dyDescent="0.2">
      <c r="A14" s="5" t="s">
        <v>527</v>
      </c>
      <c r="B14" s="7" t="s">
        <v>665</v>
      </c>
      <c r="C14" s="7" t="s">
        <v>666</v>
      </c>
      <c r="D14" s="5" t="s">
        <v>294</v>
      </c>
      <c r="E14" s="5"/>
      <c r="F14" s="5"/>
      <c r="G14" s="35"/>
      <c r="H14" s="16"/>
      <c r="I14" s="15"/>
      <c r="J14" s="15"/>
      <c r="K14" s="15"/>
      <c r="L14" s="15"/>
      <c r="M14" s="34"/>
      <c r="N14" s="20">
        <v>105</v>
      </c>
      <c r="O14" s="34"/>
      <c r="P14" s="15"/>
      <c r="Q14" s="20">
        <v>90</v>
      </c>
      <c r="R14" s="24">
        <v>54</v>
      </c>
      <c r="S14" s="5"/>
      <c r="T14" s="5"/>
      <c r="U14" s="5"/>
      <c r="V14" s="5"/>
      <c r="W14" s="58"/>
      <c r="X14" s="33">
        <v>170</v>
      </c>
      <c r="Y14" s="8">
        <f t="shared" si="0"/>
        <v>419</v>
      </c>
      <c r="Z14" s="54">
        <v>4</v>
      </c>
      <c r="AA14" s="55"/>
      <c r="AB14" s="55"/>
      <c r="AC14" s="44">
        <f t="shared" si="1"/>
        <v>4</v>
      </c>
      <c r="AD14" s="25">
        <f t="shared" si="2"/>
        <v>4</v>
      </c>
    </row>
    <row r="15" spans="1:30" x14ac:dyDescent="0.2">
      <c r="A15" s="5" t="s">
        <v>804</v>
      </c>
      <c r="B15" s="7" t="s">
        <v>522</v>
      </c>
      <c r="C15" s="7" t="s">
        <v>523</v>
      </c>
      <c r="D15" s="5" t="s">
        <v>507</v>
      </c>
      <c r="E15" s="5"/>
      <c r="F15" s="5"/>
      <c r="G15" s="35"/>
      <c r="H15" s="20">
        <v>45</v>
      </c>
      <c r="I15" s="15"/>
      <c r="J15" s="15"/>
      <c r="K15" s="15"/>
      <c r="L15" s="15"/>
      <c r="M15" s="15"/>
      <c r="N15" s="15"/>
      <c r="O15" s="15"/>
      <c r="P15" s="15"/>
      <c r="Q15" s="20">
        <v>60</v>
      </c>
      <c r="R15" s="24">
        <v>50</v>
      </c>
      <c r="S15" s="5"/>
      <c r="T15" s="5"/>
      <c r="U15" s="5"/>
      <c r="V15" s="5"/>
      <c r="W15" s="34"/>
      <c r="X15" s="34"/>
      <c r="Y15" s="8">
        <f t="shared" si="0"/>
        <v>155</v>
      </c>
      <c r="Z15" s="54">
        <v>3</v>
      </c>
      <c r="AA15" s="55"/>
      <c r="AB15" s="55"/>
      <c r="AC15" s="44">
        <f t="shared" si="1"/>
        <v>3</v>
      </c>
      <c r="AD15" s="25">
        <f t="shared" si="2"/>
        <v>3</v>
      </c>
    </row>
    <row r="16" spans="1:30" x14ac:dyDescent="0.2">
      <c r="A16" s="5" t="s">
        <v>805</v>
      </c>
      <c r="B16" s="7" t="s">
        <v>652</v>
      </c>
      <c r="C16" s="7" t="s">
        <v>653</v>
      </c>
      <c r="D16" s="5" t="s">
        <v>15</v>
      </c>
      <c r="E16" s="5"/>
      <c r="F16" s="5"/>
      <c r="G16" s="35"/>
      <c r="H16" s="16"/>
      <c r="I16" s="15"/>
      <c r="J16" s="15"/>
      <c r="K16" s="20">
        <v>61</v>
      </c>
      <c r="L16" s="15"/>
      <c r="M16" s="15"/>
      <c r="N16" s="15"/>
      <c r="O16" s="15"/>
      <c r="P16" s="15"/>
      <c r="Q16" s="20">
        <v>150</v>
      </c>
      <c r="R16" s="24">
        <v>208</v>
      </c>
      <c r="S16" s="5"/>
      <c r="T16" s="5"/>
      <c r="U16" s="33">
        <v>118</v>
      </c>
      <c r="V16" s="5"/>
      <c r="W16" s="58"/>
      <c r="X16" s="58"/>
      <c r="Y16" s="8">
        <f t="shared" si="0"/>
        <v>537</v>
      </c>
      <c r="Z16" s="54">
        <v>4</v>
      </c>
      <c r="AA16" s="55"/>
      <c r="AB16" s="55"/>
      <c r="AC16" s="44">
        <f t="shared" si="1"/>
        <v>4</v>
      </c>
      <c r="AD16" s="25">
        <f t="shared" si="2"/>
        <v>4</v>
      </c>
    </row>
    <row r="17" spans="1:30" x14ac:dyDescent="0.2">
      <c r="A17" s="5" t="s">
        <v>806</v>
      </c>
      <c r="B17" s="7" t="s">
        <v>654</v>
      </c>
      <c r="C17" s="7" t="s">
        <v>655</v>
      </c>
      <c r="D17" s="5" t="s">
        <v>538</v>
      </c>
      <c r="E17" s="5"/>
      <c r="F17" s="5"/>
      <c r="G17" s="35"/>
      <c r="H17" s="16"/>
      <c r="I17" s="15"/>
      <c r="J17" s="15"/>
      <c r="K17" s="20">
        <v>53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35"/>
      <c r="X17" s="35"/>
      <c r="Y17" s="8">
        <f t="shared" si="0"/>
        <v>53</v>
      </c>
      <c r="Z17" s="54">
        <v>1</v>
      </c>
      <c r="AA17" s="55"/>
      <c r="AB17" s="55"/>
      <c r="AC17" s="44">
        <f t="shared" si="1"/>
        <v>1</v>
      </c>
      <c r="AD17" s="25">
        <f t="shared" si="2"/>
        <v>1</v>
      </c>
    </row>
    <row r="18" spans="1:30" x14ac:dyDescent="0.2">
      <c r="A18" s="5" t="s">
        <v>807</v>
      </c>
      <c r="B18" s="7" t="s">
        <v>528</v>
      </c>
      <c r="C18" s="7" t="s">
        <v>529</v>
      </c>
      <c r="D18" s="5" t="s">
        <v>530</v>
      </c>
      <c r="E18" s="5"/>
      <c r="F18" s="5"/>
      <c r="G18" s="5"/>
      <c r="H18" s="16"/>
      <c r="I18" s="15">
        <v>70</v>
      </c>
      <c r="J18" s="15"/>
      <c r="K18" s="20">
        <v>59</v>
      </c>
      <c r="L18" s="15"/>
      <c r="M18" s="33">
        <v>172</v>
      </c>
      <c r="N18" s="20">
        <v>141</v>
      </c>
      <c r="O18" s="15"/>
      <c r="P18" s="15"/>
      <c r="Q18" s="20">
        <v>126</v>
      </c>
      <c r="R18" s="24">
        <v>149.5</v>
      </c>
      <c r="S18" s="5"/>
      <c r="T18" s="5"/>
      <c r="U18" s="5"/>
      <c r="V18" s="5"/>
      <c r="W18" s="58"/>
      <c r="X18" s="58"/>
      <c r="Y18" s="8">
        <f t="shared" si="0"/>
        <v>717.5</v>
      </c>
      <c r="Z18" s="54">
        <v>5</v>
      </c>
      <c r="AA18" s="55"/>
      <c r="AB18" s="55"/>
      <c r="AC18" s="44">
        <f t="shared" si="1"/>
        <v>5</v>
      </c>
      <c r="AD18" s="25">
        <f t="shared" si="2"/>
        <v>6</v>
      </c>
    </row>
    <row r="19" spans="1:30" x14ac:dyDescent="0.2">
      <c r="A19" s="5" t="s">
        <v>808</v>
      </c>
      <c r="B19" s="5" t="s">
        <v>238</v>
      </c>
      <c r="C19" s="5" t="s">
        <v>239</v>
      </c>
      <c r="D19" s="5" t="s">
        <v>135</v>
      </c>
      <c r="E19" s="20">
        <v>99</v>
      </c>
      <c r="F19" s="48">
        <v>256</v>
      </c>
      <c r="G19" s="35"/>
      <c r="H19" s="20">
        <v>76</v>
      </c>
      <c r="I19" s="15"/>
      <c r="J19" s="15"/>
      <c r="K19" s="20">
        <v>63</v>
      </c>
      <c r="L19" s="15"/>
      <c r="M19" s="15"/>
      <c r="N19" s="20">
        <v>93</v>
      </c>
      <c r="O19" s="15"/>
      <c r="P19" s="15"/>
      <c r="Q19" s="15"/>
      <c r="R19" s="15"/>
      <c r="S19" s="5"/>
      <c r="T19" s="5"/>
      <c r="U19" s="5"/>
      <c r="V19" s="5"/>
      <c r="W19" s="58"/>
      <c r="X19" s="58"/>
      <c r="Y19" s="8">
        <f t="shared" si="0"/>
        <v>587</v>
      </c>
      <c r="Z19" s="54">
        <v>4</v>
      </c>
      <c r="AA19" s="55"/>
      <c r="AB19" s="55"/>
      <c r="AC19" s="44">
        <f t="shared" si="1"/>
        <v>4</v>
      </c>
      <c r="AD19" s="25">
        <f t="shared" si="2"/>
        <v>5</v>
      </c>
    </row>
    <row r="20" spans="1:30" x14ac:dyDescent="0.2">
      <c r="A20" s="5" t="s">
        <v>809</v>
      </c>
      <c r="B20" s="5" t="s">
        <v>230</v>
      </c>
      <c r="C20" s="5" t="s">
        <v>231</v>
      </c>
      <c r="D20" s="5" t="s">
        <v>15</v>
      </c>
      <c r="E20" s="20">
        <v>147</v>
      </c>
      <c r="F20" s="24">
        <v>273</v>
      </c>
      <c r="G20" s="35"/>
      <c r="H20" s="20">
        <v>184</v>
      </c>
      <c r="I20" s="15"/>
      <c r="J20" s="15"/>
      <c r="K20" s="20">
        <v>164</v>
      </c>
      <c r="L20" s="15"/>
      <c r="M20" s="15"/>
      <c r="N20" s="15"/>
      <c r="O20" s="15"/>
      <c r="P20" s="15"/>
      <c r="Q20" s="20">
        <v>184</v>
      </c>
      <c r="R20" s="24">
        <v>428</v>
      </c>
      <c r="S20" s="6">
        <v>209</v>
      </c>
      <c r="T20" s="15"/>
      <c r="U20" s="33">
        <v>182</v>
      </c>
      <c r="V20" s="34"/>
      <c r="W20" s="34"/>
      <c r="X20" s="34"/>
      <c r="Y20" s="8">
        <f t="shared" si="0"/>
        <v>1771</v>
      </c>
      <c r="Z20" s="54">
        <v>7</v>
      </c>
      <c r="AA20" s="55"/>
      <c r="AB20" s="55"/>
      <c r="AC20" s="44">
        <f t="shared" si="1"/>
        <v>7</v>
      </c>
      <c r="AD20" s="25">
        <f t="shared" si="2"/>
        <v>8</v>
      </c>
    </row>
    <row r="21" spans="1:30" x14ac:dyDescent="0.2">
      <c r="A21" s="5" t="s">
        <v>810</v>
      </c>
      <c r="B21" s="7" t="s">
        <v>435</v>
      </c>
      <c r="C21" s="7" t="s">
        <v>436</v>
      </c>
      <c r="D21" s="5" t="s">
        <v>359</v>
      </c>
      <c r="E21" s="5"/>
      <c r="F21" s="5"/>
      <c r="G21" s="33">
        <v>176</v>
      </c>
      <c r="H21" s="16"/>
      <c r="I21" s="15">
        <v>92</v>
      </c>
      <c r="J21" s="15"/>
      <c r="K21" s="20">
        <v>128</v>
      </c>
      <c r="L21" s="15"/>
      <c r="M21" s="15"/>
      <c r="N21" s="20">
        <v>153</v>
      </c>
      <c r="O21" s="35">
        <v>176</v>
      </c>
      <c r="P21" s="35"/>
      <c r="Q21" s="20">
        <v>114</v>
      </c>
      <c r="R21" s="24">
        <v>110.5</v>
      </c>
      <c r="S21" s="5"/>
      <c r="T21" s="5"/>
      <c r="U21" s="5"/>
      <c r="V21" s="34">
        <v>174</v>
      </c>
      <c r="W21" s="34"/>
      <c r="X21" s="34"/>
      <c r="Y21" s="8">
        <f t="shared" si="0"/>
        <v>1123.5</v>
      </c>
      <c r="Z21" s="54">
        <v>5</v>
      </c>
      <c r="AA21" s="55"/>
      <c r="AB21" s="55"/>
      <c r="AC21" s="44">
        <f t="shared" si="1"/>
        <v>5</v>
      </c>
      <c r="AD21" s="25">
        <f t="shared" si="2"/>
        <v>8</v>
      </c>
    </row>
    <row r="22" spans="1:30" x14ac:dyDescent="0.2">
      <c r="A22" s="5" t="s">
        <v>811</v>
      </c>
      <c r="B22" s="7" t="s">
        <v>232</v>
      </c>
      <c r="C22" s="7" t="s">
        <v>233</v>
      </c>
      <c r="D22" s="5" t="s">
        <v>848</v>
      </c>
      <c r="E22" s="20">
        <v>135</v>
      </c>
      <c r="F22" s="5"/>
      <c r="G22" s="35"/>
      <c r="H22" s="20">
        <v>162</v>
      </c>
      <c r="I22" s="15"/>
      <c r="J22" s="15"/>
      <c r="K22" s="20">
        <v>198</v>
      </c>
      <c r="L22" s="15"/>
      <c r="M22" s="15"/>
      <c r="N22" s="15"/>
      <c r="O22" s="15"/>
      <c r="P22" s="15"/>
      <c r="Q22" s="15"/>
      <c r="R22" s="24">
        <v>247</v>
      </c>
      <c r="S22" s="6"/>
      <c r="T22" s="33">
        <v>114</v>
      </c>
      <c r="U22" s="6"/>
      <c r="V22" s="6"/>
      <c r="W22" s="34"/>
      <c r="X22" s="34"/>
      <c r="Y22" s="8">
        <f t="shared" si="0"/>
        <v>856</v>
      </c>
      <c r="Z22" s="54">
        <v>5</v>
      </c>
      <c r="AA22" s="55"/>
      <c r="AB22" s="55"/>
      <c r="AC22" s="44">
        <f t="shared" si="1"/>
        <v>5</v>
      </c>
      <c r="AD22" s="25">
        <f t="shared" si="2"/>
        <v>5</v>
      </c>
    </row>
    <row r="23" spans="1:30" x14ac:dyDescent="0.2">
      <c r="A23" s="5" t="s">
        <v>812</v>
      </c>
      <c r="B23" s="5" t="s">
        <v>930</v>
      </c>
      <c r="C23" s="5" t="s">
        <v>931</v>
      </c>
      <c r="D23" s="5" t="s">
        <v>208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33">
        <v>95</v>
      </c>
      <c r="X23" s="35"/>
      <c r="Y23" s="8">
        <f t="shared" si="0"/>
        <v>95</v>
      </c>
      <c r="Z23" s="54">
        <v>1</v>
      </c>
      <c r="AA23" s="55"/>
      <c r="AB23" s="55"/>
      <c r="AC23" s="44">
        <f t="shared" si="1"/>
        <v>1</v>
      </c>
      <c r="AD23" s="25">
        <f t="shared" si="2"/>
        <v>1</v>
      </c>
    </row>
    <row r="24" spans="1:30" x14ac:dyDescent="0.2">
      <c r="A24" s="5" t="s">
        <v>813</v>
      </c>
      <c r="B24" s="7" t="s">
        <v>386</v>
      </c>
      <c r="C24" s="7" t="s">
        <v>387</v>
      </c>
      <c r="D24" s="5" t="s">
        <v>36</v>
      </c>
      <c r="E24" s="5"/>
      <c r="F24" s="24">
        <v>236</v>
      </c>
      <c r="G24" s="35"/>
      <c r="H24" s="20">
        <v>138</v>
      </c>
      <c r="I24" s="15"/>
      <c r="J24" s="15"/>
      <c r="K24" s="20">
        <v>116</v>
      </c>
      <c r="L24" s="15"/>
      <c r="M24" s="15"/>
      <c r="N24" s="15"/>
      <c r="O24" s="15"/>
      <c r="P24" s="15"/>
      <c r="Q24" s="20">
        <v>162</v>
      </c>
      <c r="R24" s="24">
        <v>356</v>
      </c>
      <c r="S24" s="5"/>
      <c r="T24" s="33">
        <v>146</v>
      </c>
      <c r="U24" s="5"/>
      <c r="V24" s="5"/>
      <c r="W24" s="58"/>
      <c r="X24" s="58"/>
      <c r="Y24" s="8">
        <f t="shared" si="0"/>
        <v>1154</v>
      </c>
      <c r="Z24" s="54">
        <v>6</v>
      </c>
      <c r="AA24" s="55"/>
      <c r="AB24" s="55"/>
      <c r="AC24" s="44">
        <f t="shared" si="1"/>
        <v>6</v>
      </c>
      <c r="AD24" s="25">
        <f t="shared" si="2"/>
        <v>6</v>
      </c>
    </row>
    <row r="25" spans="1:30" x14ac:dyDescent="0.2">
      <c r="A25" s="5" t="s">
        <v>814</v>
      </c>
      <c r="B25" s="7" t="s">
        <v>661</v>
      </c>
      <c r="C25" s="7" t="s">
        <v>662</v>
      </c>
      <c r="D25" s="5" t="s">
        <v>43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6"/>
      <c r="T25" s="6"/>
      <c r="U25" s="33">
        <v>72.5</v>
      </c>
      <c r="V25" s="6"/>
      <c r="W25" s="34"/>
      <c r="X25" s="34"/>
      <c r="Y25" s="8">
        <f t="shared" si="0"/>
        <v>72.5</v>
      </c>
      <c r="Z25" s="54">
        <v>1</v>
      </c>
      <c r="AA25" s="55"/>
      <c r="AB25" s="55"/>
      <c r="AC25" s="44">
        <f t="shared" si="1"/>
        <v>1</v>
      </c>
      <c r="AD25" s="25">
        <f t="shared" si="2"/>
        <v>1</v>
      </c>
    </row>
    <row r="26" spans="1:30" x14ac:dyDescent="0.2">
      <c r="A26" s="5" t="s">
        <v>815</v>
      </c>
      <c r="B26" s="5" t="s">
        <v>228</v>
      </c>
      <c r="C26" s="5" t="s">
        <v>229</v>
      </c>
      <c r="D26" s="5" t="s">
        <v>12</v>
      </c>
      <c r="E26" s="20">
        <v>169</v>
      </c>
      <c r="F26" s="5"/>
      <c r="G26" s="35"/>
      <c r="H26" s="16"/>
      <c r="I26" s="15"/>
      <c r="J26" s="15"/>
      <c r="K26" s="20">
        <v>152</v>
      </c>
      <c r="L26" s="15"/>
      <c r="M26" s="15"/>
      <c r="N26" s="20">
        <v>217</v>
      </c>
      <c r="O26" s="15"/>
      <c r="P26" s="15"/>
      <c r="Q26" s="20">
        <v>226</v>
      </c>
      <c r="R26" s="15"/>
      <c r="S26" s="5"/>
      <c r="T26" s="5"/>
      <c r="U26" s="5"/>
      <c r="V26" s="5"/>
      <c r="W26" s="58"/>
      <c r="X26" s="58"/>
      <c r="Y26" s="8">
        <f t="shared" si="0"/>
        <v>764</v>
      </c>
      <c r="Z26" s="54">
        <v>4</v>
      </c>
      <c r="AA26" s="55"/>
      <c r="AB26" s="55"/>
      <c r="AC26" s="44">
        <f t="shared" si="1"/>
        <v>4</v>
      </c>
      <c r="AD26" s="25">
        <f t="shared" si="2"/>
        <v>4</v>
      </c>
    </row>
    <row r="27" spans="1:30" x14ac:dyDescent="0.2">
      <c r="A27" s="5" t="s">
        <v>816</v>
      </c>
      <c r="B27" s="7" t="s">
        <v>391</v>
      </c>
      <c r="C27" s="7" t="s">
        <v>392</v>
      </c>
      <c r="D27" s="5" t="s">
        <v>393</v>
      </c>
      <c r="E27" s="5"/>
      <c r="F27" s="24">
        <v>119</v>
      </c>
      <c r="G27" s="35"/>
      <c r="H27" s="16"/>
      <c r="I27" s="15"/>
      <c r="J27" s="15"/>
      <c r="K27" s="15"/>
      <c r="L27" s="15"/>
      <c r="M27" s="34"/>
      <c r="N27" s="20">
        <v>81</v>
      </c>
      <c r="O27" s="34"/>
      <c r="P27" s="33">
        <v>150</v>
      </c>
      <c r="Q27" s="20">
        <v>60</v>
      </c>
      <c r="R27" s="15"/>
      <c r="S27" s="5"/>
      <c r="T27" s="5"/>
      <c r="U27" s="5"/>
      <c r="V27" s="5"/>
      <c r="W27" s="58"/>
      <c r="X27" s="58"/>
      <c r="Y27" s="8">
        <f t="shared" si="0"/>
        <v>410</v>
      </c>
      <c r="Z27" s="54">
        <v>4</v>
      </c>
      <c r="AA27" s="55"/>
      <c r="AB27" s="55"/>
      <c r="AC27" s="44">
        <f t="shared" si="1"/>
        <v>4</v>
      </c>
      <c r="AD27" s="25">
        <f t="shared" si="2"/>
        <v>4</v>
      </c>
    </row>
    <row r="28" spans="1:30" x14ac:dyDescent="0.2">
      <c r="A28" s="5" t="s">
        <v>817</v>
      </c>
      <c r="B28" s="7" t="s">
        <v>439</v>
      </c>
      <c r="C28" s="7" t="s">
        <v>440</v>
      </c>
      <c r="D28" s="5" t="s">
        <v>374</v>
      </c>
      <c r="E28" s="5"/>
      <c r="F28" s="5"/>
      <c r="G28" s="33">
        <v>95</v>
      </c>
      <c r="H28" s="16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5"/>
      <c r="T28" s="5"/>
      <c r="U28" s="5"/>
      <c r="V28" s="5"/>
      <c r="W28" s="58"/>
      <c r="X28" s="58"/>
      <c r="Y28" s="8">
        <f t="shared" si="0"/>
        <v>95</v>
      </c>
      <c r="Z28" s="54">
        <v>1</v>
      </c>
      <c r="AA28" s="55"/>
      <c r="AB28" s="55"/>
      <c r="AC28" s="44">
        <f t="shared" si="1"/>
        <v>1</v>
      </c>
      <c r="AD28" s="25">
        <f t="shared" si="2"/>
        <v>1</v>
      </c>
    </row>
    <row r="29" spans="1:30" x14ac:dyDescent="0.2">
      <c r="A29" s="5" t="s">
        <v>818</v>
      </c>
      <c r="B29" s="7" t="s">
        <v>515</v>
      </c>
      <c r="C29" s="7" t="s">
        <v>516</v>
      </c>
      <c r="D29" s="5" t="s">
        <v>36</v>
      </c>
      <c r="E29" s="5"/>
      <c r="F29" s="5"/>
      <c r="G29" s="35"/>
      <c r="H29" s="20">
        <v>268</v>
      </c>
      <c r="I29" s="15"/>
      <c r="J29" s="6">
        <v>234</v>
      </c>
      <c r="K29" s="20">
        <v>282</v>
      </c>
      <c r="L29" s="6"/>
      <c r="M29" s="6"/>
      <c r="N29" s="6"/>
      <c r="O29" s="6"/>
      <c r="P29" s="6"/>
      <c r="Q29" s="20">
        <v>268</v>
      </c>
      <c r="R29" s="6"/>
      <c r="S29" s="6">
        <v>251</v>
      </c>
      <c r="T29" s="33">
        <v>178</v>
      </c>
      <c r="U29" s="15"/>
      <c r="V29" s="15"/>
      <c r="W29" s="35"/>
      <c r="X29" s="35"/>
      <c r="Y29" s="8">
        <f t="shared" si="0"/>
        <v>1481</v>
      </c>
      <c r="Z29" s="54">
        <v>4</v>
      </c>
      <c r="AA29" s="55"/>
      <c r="AB29" s="55"/>
      <c r="AC29" s="44">
        <f t="shared" si="1"/>
        <v>4</v>
      </c>
      <c r="AD29" s="25">
        <f t="shared" si="2"/>
        <v>6</v>
      </c>
    </row>
    <row r="30" spans="1:30" x14ac:dyDescent="0.2">
      <c r="A30" s="5" t="s">
        <v>819</v>
      </c>
      <c r="B30" s="7" t="s">
        <v>879</v>
      </c>
      <c r="C30" s="7" t="s">
        <v>880</v>
      </c>
      <c r="D30" s="5" t="s">
        <v>21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6"/>
      <c r="T30" s="6"/>
      <c r="U30" s="6"/>
      <c r="V30" s="33">
        <v>142</v>
      </c>
      <c r="W30" s="34"/>
      <c r="X30" s="34"/>
      <c r="Y30" s="8">
        <f t="shared" si="0"/>
        <v>142</v>
      </c>
      <c r="Z30" s="54">
        <v>1</v>
      </c>
      <c r="AA30" s="55"/>
      <c r="AB30" s="55"/>
      <c r="AC30" s="44">
        <f t="shared" si="1"/>
        <v>1</v>
      </c>
      <c r="AD30" s="25">
        <f t="shared" si="2"/>
        <v>1</v>
      </c>
    </row>
    <row r="31" spans="1:30" x14ac:dyDescent="0.2">
      <c r="A31" s="5" t="s">
        <v>820</v>
      </c>
      <c r="B31" s="7" t="s">
        <v>441</v>
      </c>
      <c r="C31" s="7" t="s">
        <v>442</v>
      </c>
      <c r="D31" s="5" t="s">
        <v>149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6">
        <v>85</v>
      </c>
      <c r="T31" s="6"/>
      <c r="U31" s="6"/>
      <c r="V31" s="34">
        <v>110</v>
      </c>
      <c r="W31" s="34"/>
      <c r="X31" s="34"/>
      <c r="Y31" s="8">
        <f t="shared" si="0"/>
        <v>195</v>
      </c>
      <c r="Z31" s="54">
        <v>0</v>
      </c>
      <c r="AA31" s="55"/>
      <c r="AB31" s="55"/>
      <c r="AC31" s="44">
        <f t="shared" si="1"/>
        <v>0</v>
      </c>
      <c r="AD31" s="25">
        <f t="shared" si="2"/>
        <v>2</v>
      </c>
    </row>
    <row r="32" spans="1:30" x14ac:dyDescent="0.2">
      <c r="A32" s="5" t="s">
        <v>821</v>
      </c>
      <c r="B32" s="5" t="s">
        <v>224</v>
      </c>
      <c r="C32" s="5" t="s">
        <v>225</v>
      </c>
      <c r="D32" s="5" t="s">
        <v>15</v>
      </c>
      <c r="E32" s="20">
        <v>253</v>
      </c>
      <c r="F32" s="24">
        <v>345</v>
      </c>
      <c r="G32" s="35"/>
      <c r="H32" s="20">
        <v>150</v>
      </c>
      <c r="I32" s="15"/>
      <c r="J32" s="15"/>
      <c r="K32" s="20">
        <v>176</v>
      </c>
      <c r="L32" s="15"/>
      <c r="M32" s="15"/>
      <c r="N32" s="15"/>
      <c r="O32" s="15"/>
      <c r="P32" s="15"/>
      <c r="Q32" s="15"/>
      <c r="R32" s="15"/>
      <c r="S32" s="6">
        <v>167</v>
      </c>
      <c r="T32" s="5"/>
      <c r="U32" s="33">
        <v>150</v>
      </c>
      <c r="V32" s="5"/>
      <c r="W32" s="58"/>
      <c r="X32" s="58"/>
      <c r="Y32" s="8">
        <f t="shared" si="0"/>
        <v>1241</v>
      </c>
      <c r="Z32" s="54">
        <v>5</v>
      </c>
      <c r="AA32" s="55">
        <v>1</v>
      </c>
      <c r="AB32" s="55"/>
      <c r="AC32" s="44">
        <f t="shared" si="1"/>
        <v>6</v>
      </c>
      <c r="AD32" s="25">
        <f t="shared" si="2"/>
        <v>6</v>
      </c>
    </row>
    <row r="33" spans="1:30" x14ac:dyDescent="0.2">
      <c r="A33" s="5" t="s">
        <v>822</v>
      </c>
      <c r="B33" s="7" t="s">
        <v>747</v>
      </c>
      <c r="C33" s="7" t="s">
        <v>748</v>
      </c>
      <c r="D33" s="5" t="s">
        <v>749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33">
        <v>82</v>
      </c>
      <c r="Q33" s="15"/>
      <c r="R33" s="15"/>
      <c r="S33" s="5"/>
      <c r="T33" s="5"/>
      <c r="U33" s="5"/>
      <c r="V33" s="5"/>
      <c r="W33" s="58"/>
      <c r="X33" s="58"/>
      <c r="Y33" s="8">
        <f t="shared" si="0"/>
        <v>82</v>
      </c>
      <c r="Z33" s="54">
        <v>1</v>
      </c>
      <c r="AA33" s="55"/>
      <c r="AB33" s="55"/>
      <c r="AC33" s="44">
        <f t="shared" si="1"/>
        <v>1</v>
      </c>
      <c r="AD33" s="25">
        <f t="shared" si="2"/>
        <v>1</v>
      </c>
    </row>
    <row r="34" spans="1:30" x14ac:dyDescent="0.2">
      <c r="A34" s="5" t="s">
        <v>872</v>
      </c>
      <c r="B34" s="7" t="s">
        <v>520</v>
      </c>
      <c r="C34" s="7" t="s">
        <v>521</v>
      </c>
      <c r="D34" s="5" t="s">
        <v>848</v>
      </c>
      <c r="E34" s="5"/>
      <c r="F34" s="59">
        <v>180</v>
      </c>
      <c r="G34" s="35"/>
      <c r="H34" s="20">
        <v>90</v>
      </c>
      <c r="I34" s="15"/>
      <c r="J34" s="15"/>
      <c r="K34" s="20">
        <v>47</v>
      </c>
      <c r="L34" s="5"/>
      <c r="M34" s="5"/>
      <c r="N34" s="5"/>
      <c r="O34" s="5"/>
      <c r="P34" s="5"/>
      <c r="Q34" s="5"/>
      <c r="R34" s="5"/>
      <c r="S34" s="6"/>
      <c r="T34" s="33">
        <v>87.5</v>
      </c>
      <c r="U34" s="6"/>
      <c r="V34" s="6"/>
      <c r="W34" s="34"/>
      <c r="X34" s="34"/>
      <c r="Y34" s="8">
        <f t="shared" si="0"/>
        <v>404.5</v>
      </c>
      <c r="Z34" s="54">
        <v>4</v>
      </c>
      <c r="AA34" s="55"/>
      <c r="AB34" s="55"/>
      <c r="AC34" s="44">
        <f t="shared" si="1"/>
        <v>4</v>
      </c>
      <c r="AD34" s="25">
        <f t="shared" si="2"/>
        <v>4</v>
      </c>
    </row>
    <row r="35" spans="1:30" x14ac:dyDescent="0.2">
      <c r="A35" s="5" t="s">
        <v>873</v>
      </c>
      <c r="B35" s="7" t="s">
        <v>750</v>
      </c>
      <c r="C35" s="7" t="s">
        <v>751</v>
      </c>
      <c r="D35" s="5" t="s">
        <v>393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33">
        <v>72.5</v>
      </c>
      <c r="Q35" s="15"/>
      <c r="R35" s="15"/>
      <c r="S35" s="15"/>
      <c r="T35" s="15"/>
      <c r="U35" s="15"/>
      <c r="V35" s="15"/>
      <c r="W35" s="35"/>
      <c r="X35" s="35"/>
      <c r="Y35" s="8">
        <f t="shared" si="0"/>
        <v>72.5</v>
      </c>
      <c r="Z35" s="54">
        <v>1</v>
      </c>
      <c r="AA35" s="55"/>
      <c r="AB35" s="55"/>
      <c r="AC35" s="44">
        <f t="shared" si="1"/>
        <v>1</v>
      </c>
      <c r="AD35" s="25">
        <f t="shared" si="2"/>
        <v>1</v>
      </c>
    </row>
    <row r="36" spans="1:30" x14ac:dyDescent="0.2">
      <c r="A36" s="5" t="s">
        <v>874</v>
      </c>
      <c r="B36" s="7" t="s">
        <v>673</v>
      </c>
      <c r="C36" s="7" t="s">
        <v>674</v>
      </c>
      <c r="D36" s="5" t="s">
        <v>200</v>
      </c>
      <c r="E36" s="5"/>
      <c r="F36" s="5"/>
      <c r="G36" s="35"/>
      <c r="H36" s="16"/>
      <c r="I36" s="15"/>
      <c r="J36" s="15"/>
      <c r="K36" s="15"/>
      <c r="L36" s="15"/>
      <c r="M36" s="15"/>
      <c r="N36" s="15"/>
      <c r="O36" s="33">
        <v>95</v>
      </c>
      <c r="P36" s="15"/>
      <c r="Q36" s="15"/>
      <c r="R36" s="15"/>
      <c r="S36" s="5"/>
      <c r="T36" s="5"/>
      <c r="U36" s="5"/>
      <c r="V36" s="5"/>
      <c r="W36" s="58"/>
      <c r="X36" s="58"/>
      <c r="Y36" s="8">
        <f t="shared" si="0"/>
        <v>95</v>
      </c>
      <c r="Z36" s="54">
        <v>1</v>
      </c>
      <c r="AA36" s="55"/>
      <c r="AB36" s="55"/>
      <c r="AC36" s="44">
        <f t="shared" si="1"/>
        <v>1</v>
      </c>
      <c r="AD36" s="25">
        <f t="shared" si="2"/>
        <v>1</v>
      </c>
    </row>
    <row r="37" spans="1:30" x14ac:dyDescent="0.2">
      <c r="A37" s="5" t="s">
        <v>881</v>
      </c>
      <c r="B37" s="5" t="s">
        <v>240</v>
      </c>
      <c r="C37" s="5" t="s">
        <v>241</v>
      </c>
      <c r="D37" s="5" t="s">
        <v>242</v>
      </c>
      <c r="E37" s="20">
        <v>87</v>
      </c>
      <c r="F37" s="5"/>
      <c r="G37" s="35"/>
      <c r="H37" s="20">
        <v>47</v>
      </c>
      <c r="I37" s="15"/>
      <c r="J37" s="15"/>
      <c r="K37" s="20">
        <v>47</v>
      </c>
      <c r="L37" s="15"/>
      <c r="M37" s="15"/>
      <c r="N37" s="15"/>
      <c r="O37" s="15"/>
      <c r="P37" s="15"/>
      <c r="Q37" s="20">
        <v>60</v>
      </c>
      <c r="R37" s="15"/>
      <c r="S37" s="5"/>
      <c r="T37" s="5"/>
      <c r="U37" s="5"/>
      <c r="V37" s="5"/>
      <c r="W37" s="58"/>
      <c r="X37" s="58"/>
      <c r="Y37" s="8">
        <f t="shared" si="0"/>
        <v>241</v>
      </c>
      <c r="Z37" s="54">
        <v>4</v>
      </c>
      <c r="AA37" s="55"/>
      <c r="AB37" s="55"/>
      <c r="AC37" s="44">
        <f t="shared" si="1"/>
        <v>4</v>
      </c>
      <c r="AD37" s="25">
        <f t="shared" si="2"/>
        <v>4</v>
      </c>
    </row>
    <row r="38" spans="1:30" x14ac:dyDescent="0.2">
      <c r="A38" s="5" t="s">
        <v>882</v>
      </c>
      <c r="B38" s="7" t="s">
        <v>517</v>
      </c>
      <c r="C38" s="7" t="s">
        <v>518</v>
      </c>
      <c r="D38" s="5" t="s">
        <v>519</v>
      </c>
      <c r="E38" s="5"/>
      <c r="F38" s="5"/>
      <c r="G38" s="35"/>
      <c r="H38" s="20">
        <v>126</v>
      </c>
      <c r="I38" s="15"/>
      <c r="J38" s="15"/>
      <c r="K38" s="20">
        <v>92</v>
      </c>
      <c r="L38" s="33">
        <v>140</v>
      </c>
      <c r="M38" s="15"/>
      <c r="N38" s="20">
        <v>175</v>
      </c>
      <c r="O38" s="15"/>
      <c r="P38" s="15"/>
      <c r="Q38" s="15"/>
      <c r="R38" s="24">
        <v>227.5</v>
      </c>
      <c r="S38" s="5"/>
      <c r="T38" s="5"/>
      <c r="U38" s="5"/>
      <c r="V38" s="5"/>
      <c r="W38" s="58"/>
      <c r="X38" s="58"/>
      <c r="Y38" s="8">
        <f t="shared" si="0"/>
        <v>760.5</v>
      </c>
      <c r="Z38" s="54">
        <v>5</v>
      </c>
      <c r="AA38" s="55"/>
      <c r="AB38" s="55"/>
      <c r="AC38" s="44">
        <f t="shared" si="1"/>
        <v>5</v>
      </c>
      <c r="AD38" s="25">
        <f t="shared" si="2"/>
        <v>5</v>
      </c>
    </row>
    <row r="39" spans="1:30" x14ac:dyDescent="0.2">
      <c r="A39" s="5" t="s">
        <v>883</v>
      </c>
      <c r="B39" s="7" t="s">
        <v>669</v>
      </c>
      <c r="C39" s="7" t="s">
        <v>670</v>
      </c>
      <c r="D39" s="5" t="s">
        <v>144</v>
      </c>
      <c r="E39" s="5"/>
      <c r="F39" s="5"/>
      <c r="G39" s="35"/>
      <c r="H39" s="16"/>
      <c r="I39" s="15"/>
      <c r="J39" s="15"/>
      <c r="K39" s="15"/>
      <c r="L39" s="15"/>
      <c r="M39" s="34"/>
      <c r="N39" s="20">
        <v>40</v>
      </c>
      <c r="O39" s="34"/>
      <c r="P39" s="33">
        <v>91.5</v>
      </c>
      <c r="Q39" s="15"/>
      <c r="R39" s="15"/>
      <c r="S39" s="5"/>
      <c r="T39" s="5"/>
      <c r="U39" s="5"/>
      <c r="V39" s="5"/>
      <c r="W39" s="34"/>
      <c r="X39" s="34"/>
      <c r="Y39" s="8">
        <f t="shared" si="0"/>
        <v>131.5</v>
      </c>
      <c r="Z39" s="54">
        <v>2</v>
      </c>
      <c r="AA39" s="55"/>
      <c r="AB39" s="55"/>
      <c r="AC39" s="44">
        <f t="shared" si="1"/>
        <v>2</v>
      </c>
      <c r="AD39" s="25">
        <f t="shared" si="2"/>
        <v>2</v>
      </c>
    </row>
    <row r="40" spans="1:30" x14ac:dyDescent="0.2">
      <c r="A40" s="5" t="s">
        <v>884</v>
      </c>
      <c r="B40" s="7" t="s">
        <v>745</v>
      </c>
      <c r="C40" s="7" t="s">
        <v>746</v>
      </c>
      <c r="D40" s="5" t="s">
        <v>393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33">
        <v>101</v>
      </c>
      <c r="Q40" s="15"/>
      <c r="R40" s="15"/>
      <c r="S40" s="5"/>
      <c r="T40" s="5"/>
      <c r="U40" s="5"/>
      <c r="V40" s="5"/>
      <c r="W40" s="58"/>
      <c r="X40" s="58"/>
      <c r="Y40" s="8">
        <f t="shared" si="0"/>
        <v>101</v>
      </c>
      <c r="Z40" s="54">
        <v>1</v>
      </c>
      <c r="AA40" s="55"/>
      <c r="AB40" s="55"/>
      <c r="AC40" s="44">
        <f t="shared" si="1"/>
        <v>1</v>
      </c>
      <c r="AD40" s="25">
        <f t="shared" si="2"/>
        <v>1</v>
      </c>
    </row>
    <row r="41" spans="1:30" x14ac:dyDescent="0.2">
      <c r="A41" s="5" t="s">
        <v>885</v>
      </c>
      <c r="B41" s="5" t="s">
        <v>928</v>
      </c>
      <c r="C41" s="5" t="s">
        <v>929</v>
      </c>
      <c r="D41" s="5" t="s">
        <v>208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33">
        <v>112</v>
      </c>
      <c r="X41" s="35"/>
      <c r="Y41" s="8">
        <f t="shared" si="0"/>
        <v>112</v>
      </c>
      <c r="Z41" s="54">
        <v>1</v>
      </c>
      <c r="AA41" s="55"/>
      <c r="AB41" s="55"/>
      <c r="AC41" s="44">
        <f t="shared" si="1"/>
        <v>1</v>
      </c>
      <c r="AD41" s="25">
        <f t="shared" si="2"/>
        <v>1</v>
      </c>
    </row>
    <row r="42" spans="1:30" x14ac:dyDescent="0.2">
      <c r="A42" s="5" t="s">
        <v>886</v>
      </c>
      <c r="B42" s="5" t="s">
        <v>226</v>
      </c>
      <c r="C42" s="5" t="s">
        <v>227</v>
      </c>
      <c r="D42" s="5" t="s">
        <v>12</v>
      </c>
      <c r="E42" s="20">
        <v>211</v>
      </c>
      <c r="F42" s="24">
        <v>417</v>
      </c>
      <c r="G42" s="35"/>
      <c r="H42" s="20">
        <v>226</v>
      </c>
      <c r="I42" s="15"/>
      <c r="J42" s="15"/>
      <c r="K42" s="20">
        <v>240</v>
      </c>
      <c r="L42" s="33">
        <v>172</v>
      </c>
      <c r="M42" s="15"/>
      <c r="N42" s="20">
        <v>259</v>
      </c>
      <c r="O42" s="15"/>
      <c r="P42" s="15"/>
      <c r="Q42" s="15"/>
      <c r="R42" s="15"/>
      <c r="S42" s="15"/>
      <c r="T42" s="15"/>
      <c r="U42" s="15"/>
      <c r="V42" s="15"/>
      <c r="W42" s="35"/>
      <c r="X42" s="35"/>
      <c r="Y42" s="8">
        <f t="shared" si="0"/>
        <v>1525</v>
      </c>
      <c r="Z42" s="54">
        <v>6</v>
      </c>
      <c r="AA42" s="55"/>
      <c r="AB42" s="55"/>
      <c r="AC42" s="44">
        <f t="shared" si="1"/>
        <v>6</v>
      </c>
      <c r="AD42" s="25">
        <f t="shared" si="2"/>
        <v>6</v>
      </c>
    </row>
    <row r="43" spans="1:30" x14ac:dyDescent="0.2">
      <c r="A43" s="5" t="s">
        <v>932</v>
      </c>
      <c r="B43" s="5" t="s">
        <v>926</v>
      </c>
      <c r="C43" s="5" t="s">
        <v>927</v>
      </c>
      <c r="D43" s="5" t="s">
        <v>178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33">
        <v>144</v>
      </c>
      <c r="X43" s="35"/>
      <c r="Y43" s="8">
        <f t="shared" si="0"/>
        <v>144</v>
      </c>
      <c r="Z43" s="54">
        <v>1</v>
      </c>
      <c r="AA43" s="55"/>
      <c r="AB43" s="55"/>
      <c r="AC43" s="44">
        <f t="shared" si="1"/>
        <v>1</v>
      </c>
      <c r="AD43" s="25">
        <f t="shared" si="2"/>
        <v>1</v>
      </c>
    </row>
    <row r="44" spans="1:30" x14ac:dyDescent="0.2">
      <c r="A44" s="5" t="s">
        <v>933</v>
      </c>
      <c r="B44" s="7" t="s">
        <v>743</v>
      </c>
      <c r="C44" s="7" t="s">
        <v>744</v>
      </c>
      <c r="D44" s="5" t="s">
        <v>393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33">
        <v>182</v>
      </c>
      <c r="Q44" s="15"/>
      <c r="R44" s="15"/>
      <c r="S44" s="5"/>
      <c r="T44" s="5"/>
      <c r="U44" s="5"/>
      <c r="V44" s="5"/>
      <c r="W44" s="34"/>
      <c r="X44" s="34"/>
      <c r="Y44" s="8">
        <f t="shared" si="0"/>
        <v>182</v>
      </c>
      <c r="Z44" s="54">
        <v>1</v>
      </c>
      <c r="AA44" s="55"/>
      <c r="AB44" s="55"/>
      <c r="AC44" s="44">
        <f t="shared" si="1"/>
        <v>1</v>
      </c>
      <c r="AD44" s="25">
        <f t="shared" si="2"/>
        <v>1</v>
      </c>
    </row>
    <row r="45" spans="1:30" x14ac:dyDescent="0.2">
      <c r="A45" s="5" t="s">
        <v>934</v>
      </c>
      <c r="B45" s="7" t="s">
        <v>656</v>
      </c>
      <c r="C45" s="7" t="s">
        <v>657</v>
      </c>
      <c r="D45" s="5" t="s">
        <v>135</v>
      </c>
      <c r="E45" s="5"/>
      <c r="F45" s="5"/>
      <c r="G45" s="35"/>
      <c r="H45" s="16"/>
      <c r="I45" s="15"/>
      <c r="J45" s="15"/>
      <c r="K45" s="20">
        <v>53</v>
      </c>
      <c r="L45" s="15"/>
      <c r="M45" s="15"/>
      <c r="N45" s="15"/>
      <c r="O45" s="15"/>
      <c r="P45" s="15"/>
      <c r="Q45" s="15"/>
      <c r="R45" s="15"/>
      <c r="S45" s="15"/>
      <c r="T45" s="15"/>
      <c r="U45" s="33">
        <v>82</v>
      </c>
      <c r="V45" s="15"/>
      <c r="W45" s="34"/>
      <c r="X45" s="34"/>
      <c r="Y45" s="8">
        <f t="shared" si="0"/>
        <v>135</v>
      </c>
      <c r="Z45" s="54">
        <v>2</v>
      </c>
      <c r="AA45" s="55"/>
      <c r="AB45" s="55"/>
      <c r="AC45" s="44">
        <f t="shared" si="1"/>
        <v>2</v>
      </c>
      <c r="AD45" s="25">
        <f t="shared" si="2"/>
        <v>2</v>
      </c>
    </row>
    <row r="46" spans="1:30" x14ac:dyDescent="0.2">
      <c r="A46" s="5" t="s">
        <v>935</v>
      </c>
      <c r="B46" s="5" t="s">
        <v>234</v>
      </c>
      <c r="C46" s="5" t="s">
        <v>235</v>
      </c>
      <c r="D46" s="5" t="s">
        <v>211</v>
      </c>
      <c r="E46" s="20">
        <v>123</v>
      </c>
      <c r="F46" s="5"/>
      <c r="G46" s="35"/>
      <c r="H46" s="20">
        <v>114</v>
      </c>
      <c r="I46" s="15"/>
      <c r="J46" s="15"/>
      <c r="K46" s="20">
        <v>140</v>
      </c>
      <c r="L46" s="15"/>
      <c r="M46" s="15"/>
      <c r="N46" s="15"/>
      <c r="O46" s="15"/>
      <c r="P46" s="15"/>
      <c r="Q46" s="15"/>
      <c r="R46" s="24">
        <v>169</v>
      </c>
      <c r="S46" s="6">
        <v>97</v>
      </c>
      <c r="T46" s="33">
        <v>97</v>
      </c>
      <c r="U46" s="5"/>
      <c r="V46" s="5"/>
      <c r="W46" s="58"/>
      <c r="X46" s="58"/>
      <c r="Y46" s="8">
        <f t="shared" si="0"/>
        <v>740</v>
      </c>
      <c r="Z46" s="54">
        <v>5</v>
      </c>
      <c r="AA46" s="55"/>
      <c r="AB46" s="55"/>
      <c r="AC46" s="44">
        <f t="shared" si="1"/>
        <v>5</v>
      </c>
      <c r="AD46" s="25">
        <f t="shared" si="2"/>
        <v>6</v>
      </c>
    </row>
    <row r="47" spans="1:30" x14ac:dyDescent="0.2">
      <c r="A47" s="3"/>
      <c r="B47" s="3"/>
      <c r="C47" s="3"/>
      <c r="D47" s="3"/>
      <c r="E47" s="1"/>
      <c r="F47" s="26"/>
      <c r="G47" s="26"/>
      <c r="H47" s="4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31"/>
      <c r="X47" s="31"/>
      <c r="Y47" s="1"/>
      <c r="Z47" s="1"/>
      <c r="AA47" s="1"/>
      <c r="AB47" s="1"/>
    </row>
    <row r="48" spans="1:30" x14ac:dyDescent="0.2">
      <c r="A48" s="4"/>
      <c r="B48" s="1"/>
      <c r="C48" s="1"/>
      <c r="D48" s="1"/>
      <c r="E48" s="1"/>
      <c r="F48" s="26"/>
      <c r="G48" s="26"/>
      <c r="H48" s="4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31"/>
      <c r="X48" s="31"/>
      <c r="Y48" s="1"/>
      <c r="Z48" s="1"/>
      <c r="AA48" s="1"/>
      <c r="AB48" s="1"/>
    </row>
    <row r="49" spans="1:32" x14ac:dyDescent="0.2">
      <c r="A49" s="4"/>
      <c r="B49" s="1"/>
      <c r="C49" s="1"/>
      <c r="D49" s="1"/>
      <c r="E49" s="1"/>
      <c r="F49" s="26"/>
      <c r="G49" s="26"/>
      <c r="H49" s="4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31"/>
      <c r="X49" s="31"/>
      <c r="Y49" s="1"/>
      <c r="Z49" s="1"/>
      <c r="AA49" s="1"/>
      <c r="AB49" s="1"/>
    </row>
    <row r="54" spans="1:32" x14ac:dyDescent="0.2">
      <c r="AD54" s="3"/>
      <c r="AE54" s="3"/>
      <c r="AF54" s="3"/>
    </row>
    <row r="55" spans="1:32" x14ac:dyDescent="0.2">
      <c r="AD55" s="3"/>
      <c r="AE55" s="3"/>
      <c r="AF55" s="3"/>
    </row>
    <row r="56" spans="1:32" x14ac:dyDescent="0.2">
      <c r="AD56" s="3"/>
      <c r="AE56" s="3"/>
      <c r="AF56" s="3"/>
    </row>
    <row r="57" spans="1:32" x14ac:dyDescent="0.2">
      <c r="AD57" s="3"/>
      <c r="AE57" s="3"/>
      <c r="AF57" s="3"/>
    </row>
  </sheetData>
  <sortState xmlns:xlrd2="http://schemas.microsoft.com/office/spreadsheetml/2017/richdata2" ref="B4:AD46">
    <sortCondition ref="B4:B46"/>
  </sortState>
  <mergeCells count="10">
    <mergeCell ref="AD2:AD3"/>
    <mergeCell ref="A2:A3"/>
    <mergeCell ref="B2:B3"/>
    <mergeCell ref="C2:C3"/>
    <mergeCell ref="D2:D3"/>
    <mergeCell ref="Y2:Y3"/>
    <mergeCell ref="AC2:AC3"/>
    <mergeCell ref="Z2:Z3"/>
    <mergeCell ref="AA2:AA3"/>
    <mergeCell ref="AB2:AB3"/>
  </mergeCells>
  <phoneticPr fontId="8" type="noConversion"/>
  <conditionalFormatting sqref="AC4:AC46">
    <cfRule type="cellIs" dxfId="3" priority="1" stopIfTrue="1" operator="lessThan">
      <formula>4</formula>
    </cfRule>
    <cfRule type="cellIs" dxfId="2" priority="2" operator="greaterThan">
      <formula>3</formula>
    </cfRule>
  </conditionalFormatting>
  <pageMargins left="0.7" right="0.7" top="0.75" bottom="0.75" header="0.3" footer="0.3"/>
  <pageSetup paperSize="9" scale="48" fitToHeight="10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AA8C8-F4B3-EB40-BC73-A27DB50E2AF8}">
  <sheetPr>
    <tabColor theme="9"/>
    <pageSetUpPr fitToPage="1"/>
  </sheetPr>
  <dimension ref="A1:AE54"/>
  <sheetViews>
    <sheetView topLeftCell="A3" zoomScale="75" zoomScaleNormal="75" workbookViewId="0">
      <selection activeCell="AH39" sqref="AH39"/>
    </sheetView>
  </sheetViews>
  <sheetFormatPr baseColWidth="10" defaultRowHeight="16" x14ac:dyDescent="0.2"/>
  <cols>
    <col min="1" max="1" width="4.5" customWidth="1"/>
    <col min="2" max="2" width="19.1640625" bestFit="1" customWidth="1"/>
    <col min="3" max="3" width="23.33203125" bestFit="1" customWidth="1"/>
    <col min="4" max="4" width="31.1640625" bestFit="1" customWidth="1"/>
    <col min="5" max="5" width="6.33203125" customWidth="1"/>
    <col min="6" max="6" width="6.33203125" style="28" customWidth="1"/>
    <col min="7" max="7" width="6.33203125" style="36" customWidth="1"/>
    <col min="8" max="8" width="6.33203125" style="45" customWidth="1"/>
    <col min="9" max="23" width="6.5" customWidth="1"/>
    <col min="24" max="25" width="6.5" style="36" customWidth="1"/>
    <col min="26" max="26" width="9.33203125" customWidth="1"/>
    <col min="27" max="29" width="6.5" customWidth="1"/>
    <col min="30" max="30" width="6.33203125" bestFit="1" customWidth="1"/>
    <col min="31" max="31" width="5.83203125" customWidth="1"/>
  </cols>
  <sheetData>
    <row r="1" spans="1:31" x14ac:dyDescent="0.2">
      <c r="A1" s="17" t="s">
        <v>261</v>
      </c>
    </row>
    <row r="2" spans="1:31" x14ac:dyDescent="0.2">
      <c r="A2" s="73" t="s">
        <v>0</v>
      </c>
      <c r="B2" s="73" t="s">
        <v>1</v>
      </c>
      <c r="C2" s="73" t="s">
        <v>2</v>
      </c>
      <c r="D2" s="73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9" t="s">
        <v>532</v>
      </c>
      <c r="J2" s="38" t="s">
        <v>650</v>
      </c>
      <c r="K2" s="38" t="s">
        <v>660</v>
      </c>
      <c r="L2" s="41" t="s">
        <v>572</v>
      </c>
      <c r="M2" s="41" t="s">
        <v>577</v>
      </c>
      <c r="N2" s="38" t="s">
        <v>585</v>
      </c>
      <c r="O2" s="41" t="s">
        <v>593</v>
      </c>
      <c r="P2" s="39" t="s">
        <v>677</v>
      </c>
      <c r="Q2" s="41" t="s">
        <v>718</v>
      </c>
      <c r="R2" s="38" t="s">
        <v>753</v>
      </c>
      <c r="S2" s="40" t="s">
        <v>754</v>
      </c>
      <c r="T2" s="38" t="s">
        <v>824</v>
      </c>
      <c r="U2" s="41" t="s">
        <v>842</v>
      </c>
      <c r="V2" s="41" t="s">
        <v>842</v>
      </c>
      <c r="W2" s="41" t="s">
        <v>843</v>
      </c>
      <c r="X2" s="41" t="s">
        <v>897</v>
      </c>
      <c r="Y2" s="41" t="s">
        <v>896</v>
      </c>
      <c r="Z2" s="74" t="s">
        <v>92</v>
      </c>
      <c r="AA2" s="76" t="s">
        <v>889</v>
      </c>
      <c r="AB2" s="76" t="s">
        <v>890</v>
      </c>
      <c r="AC2" s="78" t="s">
        <v>891</v>
      </c>
      <c r="AD2" s="75" t="s">
        <v>286</v>
      </c>
      <c r="AE2" s="72" t="s">
        <v>311</v>
      </c>
    </row>
    <row r="3" spans="1:31" ht="152" customHeight="1" x14ac:dyDescent="0.2">
      <c r="A3" s="73"/>
      <c r="B3" s="73"/>
      <c r="C3" s="73"/>
      <c r="D3" s="73"/>
      <c r="E3" s="18" t="s">
        <v>91</v>
      </c>
      <c r="F3" s="22" t="s">
        <v>287</v>
      </c>
      <c r="G3" s="32" t="s">
        <v>407</v>
      </c>
      <c r="H3" s="18" t="s">
        <v>448</v>
      </c>
      <c r="I3" s="21" t="s">
        <v>531</v>
      </c>
      <c r="J3" s="18" t="s">
        <v>550</v>
      </c>
      <c r="K3" s="18" t="s">
        <v>551</v>
      </c>
      <c r="L3" s="32" t="s">
        <v>573</v>
      </c>
      <c r="M3" s="32" t="s">
        <v>576</v>
      </c>
      <c r="N3" s="18" t="s">
        <v>586</v>
      </c>
      <c r="O3" s="32" t="s">
        <v>594</v>
      </c>
      <c r="P3" s="21" t="s">
        <v>678</v>
      </c>
      <c r="Q3" s="32" t="s">
        <v>712</v>
      </c>
      <c r="R3" s="18" t="s">
        <v>752</v>
      </c>
      <c r="S3" s="22" t="s">
        <v>755</v>
      </c>
      <c r="T3" s="18" t="s">
        <v>823</v>
      </c>
      <c r="U3" s="32" t="s">
        <v>839</v>
      </c>
      <c r="V3" s="32" t="s">
        <v>840</v>
      </c>
      <c r="W3" s="32" t="s">
        <v>841</v>
      </c>
      <c r="X3" s="32" t="s">
        <v>894</v>
      </c>
      <c r="Y3" s="32" t="s">
        <v>895</v>
      </c>
      <c r="Z3" s="74"/>
      <c r="AA3" s="77"/>
      <c r="AB3" s="77"/>
      <c r="AC3" s="79"/>
      <c r="AD3" s="75"/>
      <c r="AE3" s="72"/>
    </row>
    <row r="4" spans="1:31" x14ac:dyDescent="0.2">
      <c r="A4" s="5" t="s">
        <v>48</v>
      </c>
      <c r="B4" s="7" t="s">
        <v>236</v>
      </c>
      <c r="C4" s="7" t="s">
        <v>237</v>
      </c>
      <c r="D4" s="5" t="s">
        <v>15</v>
      </c>
      <c r="E4" s="20">
        <v>40</v>
      </c>
      <c r="F4" s="29">
        <v>193</v>
      </c>
      <c r="G4" s="35"/>
      <c r="H4" s="20">
        <v>51</v>
      </c>
      <c r="I4" s="15"/>
      <c r="J4" s="15"/>
      <c r="K4" s="20">
        <v>67</v>
      </c>
      <c r="L4" s="15"/>
      <c r="M4" s="15"/>
      <c r="N4" s="15"/>
      <c r="O4" s="15"/>
      <c r="P4" s="15"/>
      <c r="Q4" s="15"/>
      <c r="R4" s="20">
        <v>53</v>
      </c>
      <c r="S4" s="24">
        <v>56</v>
      </c>
      <c r="T4" s="15"/>
      <c r="U4" s="15"/>
      <c r="V4" s="33">
        <v>91.5</v>
      </c>
      <c r="W4" s="15"/>
      <c r="X4" s="35"/>
      <c r="Y4" s="35"/>
      <c r="Z4" s="8">
        <f t="shared" ref="Z4:Z51" si="0">SUM(E4:Y4)</f>
        <v>551.5</v>
      </c>
      <c r="AA4" s="54">
        <v>6</v>
      </c>
      <c r="AB4" s="55"/>
      <c r="AC4" s="55"/>
      <c r="AD4" s="44">
        <f t="shared" ref="AD4:AD51" si="1">SUM(AA4:AB4)</f>
        <v>6</v>
      </c>
      <c r="AE4" s="25">
        <f t="shared" ref="AE4:AE51" si="2">COUNTA(E4:Y4)</f>
        <v>7</v>
      </c>
    </row>
    <row r="5" spans="1:31" x14ac:dyDescent="0.2">
      <c r="A5" s="5" t="s">
        <v>51</v>
      </c>
      <c r="B5" s="7" t="s">
        <v>389</v>
      </c>
      <c r="C5" s="7" t="s">
        <v>390</v>
      </c>
      <c r="D5" s="5" t="s">
        <v>106</v>
      </c>
      <c r="E5" s="5"/>
      <c r="F5" s="24">
        <v>54</v>
      </c>
      <c r="G5" s="33">
        <v>178</v>
      </c>
      <c r="H5" s="16"/>
      <c r="I5" s="15"/>
      <c r="J5" s="15"/>
      <c r="K5" s="20">
        <v>61</v>
      </c>
      <c r="L5" s="15"/>
      <c r="M5" s="15"/>
      <c r="N5" s="20">
        <v>143</v>
      </c>
      <c r="O5" s="15"/>
      <c r="P5" s="15"/>
      <c r="Q5" s="15"/>
      <c r="R5" s="15"/>
      <c r="S5" s="15"/>
      <c r="T5" s="15"/>
      <c r="U5" s="15"/>
      <c r="V5" s="15"/>
      <c r="W5" s="15"/>
      <c r="X5" s="35"/>
      <c r="Y5" s="35"/>
      <c r="Z5" s="8">
        <f t="shared" si="0"/>
        <v>436</v>
      </c>
      <c r="AA5" s="54">
        <v>4</v>
      </c>
      <c r="AB5" s="55"/>
      <c r="AC5" s="55"/>
      <c r="AD5" s="44">
        <f t="shared" si="1"/>
        <v>4</v>
      </c>
      <c r="AE5" s="25">
        <f t="shared" si="2"/>
        <v>4</v>
      </c>
    </row>
    <row r="6" spans="1:31" x14ac:dyDescent="0.2">
      <c r="A6" s="5" t="s">
        <v>54</v>
      </c>
      <c r="B6" s="5" t="s">
        <v>254</v>
      </c>
      <c r="C6" s="5" t="s">
        <v>255</v>
      </c>
      <c r="D6" s="5" t="s">
        <v>31</v>
      </c>
      <c r="E6" s="20">
        <v>69</v>
      </c>
      <c r="F6" s="5"/>
      <c r="G6" s="35"/>
      <c r="H6" s="20">
        <v>72</v>
      </c>
      <c r="I6" s="15"/>
      <c r="J6" s="15"/>
      <c r="K6" s="20">
        <v>55</v>
      </c>
      <c r="L6" s="15"/>
      <c r="M6" s="15"/>
      <c r="N6" s="15"/>
      <c r="O6" s="15"/>
      <c r="P6" s="15"/>
      <c r="Q6" s="15"/>
      <c r="R6" s="15"/>
      <c r="S6" s="24">
        <v>54</v>
      </c>
      <c r="T6" s="15"/>
      <c r="U6" s="15"/>
      <c r="V6" s="15"/>
      <c r="W6" s="15"/>
      <c r="X6" s="33">
        <v>142</v>
      </c>
      <c r="Y6" s="35"/>
      <c r="Z6" s="8">
        <f t="shared" si="0"/>
        <v>392</v>
      </c>
      <c r="AA6" s="54">
        <v>5</v>
      </c>
      <c r="AB6" s="55"/>
      <c r="AC6" s="55"/>
      <c r="AD6" s="44">
        <f t="shared" si="1"/>
        <v>5</v>
      </c>
      <c r="AE6" s="25">
        <f t="shared" si="2"/>
        <v>5</v>
      </c>
    </row>
    <row r="7" spans="1:31" x14ac:dyDescent="0.2">
      <c r="A7" s="5" t="s">
        <v>57</v>
      </c>
      <c r="B7" s="5" t="s">
        <v>243</v>
      </c>
      <c r="C7" s="5" t="s">
        <v>244</v>
      </c>
      <c r="D7" s="5" t="s">
        <v>219</v>
      </c>
      <c r="E7" s="20">
        <v>40</v>
      </c>
      <c r="F7" s="5"/>
      <c r="G7" s="35"/>
      <c r="H7" s="20">
        <v>96</v>
      </c>
      <c r="I7" s="15"/>
      <c r="J7" s="15"/>
      <c r="K7" s="20">
        <v>65</v>
      </c>
      <c r="L7" s="15"/>
      <c r="M7" s="15"/>
      <c r="N7" s="15"/>
      <c r="O7" s="15"/>
      <c r="P7" s="15"/>
      <c r="Q7" s="15"/>
      <c r="R7" s="20">
        <v>74</v>
      </c>
      <c r="S7" s="24">
        <v>153.5</v>
      </c>
      <c r="T7" s="15"/>
      <c r="U7" s="15"/>
      <c r="V7" s="15"/>
      <c r="W7" s="15"/>
      <c r="X7" s="35"/>
      <c r="Y7" s="35"/>
      <c r="Z7" s="8">
        <f t="shared" si="0"/>
        <v>428.5</v>
      </c>
      <c r="AA7" s="54">
        <v>5</v>
      </c>
      <c r="AB7" s="55"/>
      <c r="AC7" s="55"/>
      <c r="AD7" s="44">
        <f t="shared" si="1"/>
        <v>5</v>
      </c>
      <c r="AE7" s="25">
        <f t="shared" si="2"/>
        <v>5</v>
      </c>
    </row>
    <row r="8" spans="1:31" x14ac:dyDescent="0.2">
      <c r="A8" s="5" t="s">
        <v>60</v>
      </c>
      <c r="B8" s="7" t="s">
        <v>870</v>
      </c>
      <c r="C8" s="7" t="s">
        <v>871</v>
      </c>
      <c r="D8" s="5" t="s">
        <v>135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33">
        <v>101</v>
      </c>
      <c r="W8" s="16"/>
      <c r="X8" s="35"/>
      <c r="Y8" s="35"/>
      <c r="Z8" s="8">
        <f t="shared" si="0"/>
        <v>101</v>
      </c>
      <c r="AA8" s="54">
        <v>1</v>
      </c>
      <c r="AB8" s="55"/>
      <c r="AC8" s="55"/>
      <c r="AD8" s="44">
        <f t="shared" si="1"/>
        <v>1</v>
      </c>
      <c r="AE8" s="25">
        <f t="shared" si="2"/>
        <v>1</v>
      </c>
    </row>
    <row r="9" spans="1:31" x14ac:dyDescent="0.2">
      <c r="A9" s="5" t="s">
        <v>63</v>
      </c>
      <c r="B9" s="7" t="s">
        <v>394</v>
      </c>
      <c r="C9" s="7" t="s">
        <v>395</v>
      </c>
      <c r="D9" s="5" t="s">
        <v>388</v>
      </c>
      <c r="E9" s="5"/>
      <c r="F9" s="29"/>
      <c r="G9" s="35"/>
      <c r="H9" s="16"/>
      <c r="I9" s="15"/>
      <c r="J9" s="15"/>
      <c r="K9" s="15"/>
      <c r="L9" s="15"/>
      <c r="M9" s="15"/>
      <c r="N9" s="15"/>
      <c r="O9" s="15"/>
      <c r="P9" s="15"/>
      <c r="Q9" s="33">
        <v>101</v>
      </c>
      <c r="R9" s="15"/>
      <c r="S9" s="15"/>
      <c r="T9" s="15"/>
      <c r="U9" s="15"/>
      <c r="V9" s="15"/>
      <c r="W9" s="15"/>
      <c r="X9" s="35"/>
      <c r="Y9" s="35"/>
      <c r="Z9" s="8">
        <f t="shared" si="0"/>
        <v>101</v>
      </c>
      <c r="AA9" s="54">
        <v>1</v>
      </c>
      <c r="AB9" s="55"/>
      <c r="AC9" s="55"/>
      <c r="AD9" s="44">
        <f t="shared" si="1"/>
        <v>1</v>
      </c>
      <c r="AE9" s="25">
        <f t="shared" si="2"/>
        <v>1</v>
      </c>
    </row>
    <row r="10" spans="1:31" x14ac:dyDescent="0.2">
      <c r="A10" s="5" t="s">
        <v>66</v>
      </c>
      <c r="B10" s="7" t="s">
        <v>437</v>
      </c>
      <c r="C10" s="7" t="s">
        <v>438</v>
      </c>
      <c r="D10" s="5" t="s">
        <v>135</v>
      </c>
      <c r="E10" s="35"/>
      <c r="F10" s="35"/>
      <c r="G10" s="35">
        <v>146</v>
      </c>
      <c r="H10" s="20">
        <v>84</v>
      </c>
      <c r="I10" s="15"/>
      <c r="J10" s="15"/>
      <c r="K10" s="20">
        <v>132</v>
      </c>
      <c r="L10" s="15"/>
      <c r="M10" s="35">
        <v>110</v>
      </c>
      <c r="N10" s="15"/>
      <c r="O10" s="15"/>
      <c r="P10" s="15"/>
      <c r="Q10" s="15"/>
      <c r="R10" s="20">
        <v>98</v>
      </c>
      <c r="S10" s="15"/>
      <c r="T10" s="15"/>
      <c r="U10" s="15"/>
      <c r="V10" s="33">
        <v>118</v>
      </c>
      <c r="W10" s="15"/>
      <c r="X10" s="35"/>
      <c r="Y10" s="35"/>
      <c r="Z10" s="8">
        <f t="shared" si="0"/>
        <v>688</v>
      </c>
      <c r="AA10" s="54">
        <v>4</v>
      </c>
      <c r="AB10" s="55"/>
      <c r="AC10" s="55"/>
      <c r="AD10" s="44">
        <f t="shared" si="1"/>
        <v>4</v>
      </c>
      <c r="AE10" s="25">
        <f t="shared" si="2"/>
        <v>6</v>
      </c>
    </row>
    <row r="11" spans="1:31" x14ac:dyDescent="0.2">
      <c r="A11" s="5" t="s">
        <v>69</v>
      </c>
      <c r="B11" s="7" t="s">
        <v>671</v>
      </c>
      <c r="C11" s="7" t="s">
        <v>672</v>
      </c>
      <c r="D11" s="5" t="s">
        <v>200</v>
      </c>
      <c r="E11" s="5"/>
      <c r="F11" s="35"/>
      <c r="G11" s="35"/>
      <c r="H11" s="16"/>
      <c r="I11" s="15"/>
      <c r="J11" s="15"/>
      <c r="K11" s="15"/>
      <c r="L11" s="15"/>
      <c r="M11" s="15"/>
      <c r="N11" s="15"/>
      <c r="O11" s="33">
        <v>95</v>
      </c>
      <c r="P11" s="35"/>
      <c r="Q11" s="35"/>
      <c r="R11" s="15"/>
      <c r="S11" s="15"/>
      <c r="T11" s="15"/>
      <c r="U11" s="15"/>
      <c r="V11" s="15"/>
      <c r="W11" s="15"/>
      <c r="X11" s="35"/>
      <c r="Y11" s="35"/>
      <c r="Z11" s="8">
        <f t="shared" si="0"/>
        <v>95</v>
      </c>
      <c r="AA11" s="54">
        <v>1</v>
      </c>
      <c r="AB11" s="55"/>
      <c r="AC11" s="55"/>
      <c r="AD11" s="44">
        <f t="shared" si="1"/>
        <v>1</v>
      </c>
      <c r="AE11" s="25">
        <f t="shared" si="2"/>
        <v>1</v>
      </c>
    </row>
    <row r="12" spans="1:31" x14ac:dyDescent="0.2">
      <c r="A12" s="5" t="s">
        <v>72</v>
      </c>
      <c r="B12" s="7" t="s">
        <v>831</v>
      </c>
      <c r="C12" s="7" t="s">
        <v>832</v>
      </c>
      <c r="D12" s="5" t="s">
        <v>141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>
        <v>42</v>
      </c>
      <c r="U12" s="16"/>
      <c r="V12" s="16"/>
      <c r="W12" s="16"/>
      <c r="X12" s="35"/>
      <c r="Y12" s="35"/>
      <c r="Z12" s="8">
        <f t="shared" si="0"/>
        <v>42</v>
      </c>
      <c r="AA12" s="54">
        <v>0</v>
      </c>
      <c r="AB12" s="55"/>
      <c r="AC12" s="55"/>
      <c r="AD12" s="44">
        <f t="shared" si="1"/>
        <v>0</v>
      </c>
      <c r="AE12" s="25">
        <f t="shared" si="2"/>
        <v>1</v>
      </c>
    </row>
    <row r="13" spans="1:31" x14ac:dyDescent="0.2">
      <c r="A13" s="5" t="s">
        <v>75</v>
      </c>
      <c r="B13" s="7" t="s">
        <v>667</v>
      </c>
      <c r="C13" s="7" t="s">
        <v>668</v>
      </c>
      <c r="D13" s="5" t="s">
        <v>200</v>
      </c>
      <c r="E13" s="5"/>
      <c r="F13" s="29">
        <v>115</v>
      </c>
      <c r="G13" s="35"/>
      <c r="H13" s="16"/>
      <c r="I13" s="15"/>
      <c r="J13" s="15"/>
      <c r="K13" s="15"/>
      <c r="L13" s="15"/>
      <c r="M13" s="15"/>
      <c r="N13" s="20">
        <v>40</v>
      </c>
      <c r="O13" s="33">
        <v>112</v>
      </c>
      <c r="P13" s="15"/>
      <c r="Q13" s="15"/>
      <c r="R13" s="15"/>
      <c r="S13" s="15"/>
      <c r="T13" s="15"/>
      <c r="U13" s="15"/>
      <c r="V13" s="15"/>
      <c r="W13" s="15"/>
      <c r="X13" s="35"/>
      <c r="Y13" s="35"/>
      <c r="Z13" s="8">
        <f t="shared" si="0"/>
        <v>267</v>
      </c>
      <c r="AA13" s="54">
        <v>2</v>
      </c>
      <c r="AB13" s="55"/>
      <c r="AC13" s="55"/>
      <c r="AD13" s="44">
        <f t="shared" si="1"/>
        <v>2</v>
      </c>
      <c r="AE13" s="25">
        <f t="shared" si="2"/>
        <v>3</v>
      </c>
    </row>
    <row r="14" spans="1:31" x14ac:dyDescent="0.2">
      <c r="A14" s="5" t="s">
        <v>78</v>
      </c>
      <c r="B14" s="7" t="s">
        <v>524</v>
      </c>
      <c r="C14" s="7" t="s">
        <v>525</v>
      </c>
      <c r="D14" s="5" t="s">
        <v>211</v>
      </c>
      <c r="E14" s="35"/>
      <c r="F14" s="35"/>
      <c r="G14" s="35"/>
      <c r="H14" s="20">
        <v>132</v>
      </c>
      <c r="I14" s="15"/>
      <c r="J14" s="15"/>
      <c r="K14" s="20">
        <v>84</v>
      </c>
      <c r="L14" s="15"/>
      <c r="M14" s="15"/>
      <c r="N14" s="15"/>
      <c r="O14" s="15"/>
      <c r="P14" s="15"/>
      <c r="Q14" s="15"/>
      <c r="R14" s="15"/>
      <c r="S14" s="24">
        <v>95</v>
      </c>
      <c r="T14" s="15"/>
      <c r="U14" s="15"/>
      <c r="V14" s="15"/>
      <c r="W14" s="15"/>
      <c r="X14" s="35"/>
      <c r="Y14" s="35"/>
      <c r="Z14" s="8">
        <f t="shared" si="0"/>
        <v>311</v>
      </c>
      <c r="AA14" s="54">
        <v>3</v>
      </c>
      <c r="AB14" s="55"/>
      <c r="AC14" s="55"/>
      <c r="AD14" s="44">
        <f t="shared" si="1"/>
        <v>3</v>
      </c>
      <c r="AE14" s="25">
        <f t="shared" si="2"/>
        <v>3</v>
      </c>
    </row>
    <row r="15" spans="1:31" x14ac:dyDescent="0.2">
      <c r="A15" s="5" t="s">
        <v>81</v>
      </c>
      <c r="B15" s="7" t="s">
        <v>665</v>
      </c>
      <c r="C15" s="7" t="s">
        <v>666</v>
      </c>
      <c r="D15" s="5" t="s">
        <v>294</v>
      </c>
      <c r="E15" s="5"/>
      <c r="F15" s="35"/>
      <c r="G15" s="35"/>
      <c r="H15" s="16"/>
      <c r="I15" s="15"/>
      <c r="J15" s="15"/>
      <c r="K15" s="15"/>
      <c r="L15" s="15"/>
      <c r="M15" s="15"/>
      <c r="N15" s="20">
        <v>83</v>
      </c>
      <c r="O15" s="15"/>
      <c r="P15" s="15"/>
      <c r="Q15" s="15"/>
      <c r="R15" s="20">
        <v>57</v>
      </c>
      <c r="S15" s="24">
        <v>212</v>
      </c>
      <c r="T15" s="15"/>
      <c r="U15" s="15"/>
      <c r="V15" s="15"/>
      <c r="W15" s="15"/>
      <c r="X15" s="35"/>
      <c r="Y15" s="33">
        <v>140</v>
      </c>
      <c r="Z15" s="8">
        <f t="shared" si="0"/>
        <v>492</v>
      </c>
      <c r="AA15" s="54">
        <v>4</v>
      </c>
      <c r="AB15" s="55"/>
      <c r="AC15" s="55"/>
      <c r="AD15" s="44">
        <f t="shared" si="1"/>
        <v>4</v>
      </c>
      <c r="AE15" s="25">
        <f t="shared" si="2"/>
        <v>4</v>
      </c>
    </row>
    <row r="16" spans="1:31" x14ac:dyDescent="0.2">
      <c r="A16" s="5" t="s">
        <v>84</v>
      </c>
      <c r="B16" s="5" t="s">
        <v>245</v>
      </c>
      <c r="C16" s="5" t="s">
        <v>246</v>
      </c>
      <c r="D16" s="5" t="s">
        <v>221</v>
      </c>
      <c r="E16" s="20">
        <v>261</v>
      </c>
      <c r="F16" s="24">
        <v>430</v>
      </c>
      <c r="G16" s="35"/>
      <c r="H16" s="16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35"/>
      <c r="Y16" s="35"/>
      <c r="Z16" s="8">
        <f t="shared" si="0"/>
        <v>691</v>
      </c>
      <c r="AA16" s="54">
        <v>2</v>
      </c>
      <c r="AB16" s="55"/>
      <c r="AC16" s="55"/>
      <c r="AD16" s="44">
        <f t="shared" si="1"/>
        <v>2</v>
      </c>
      <c r="AE16" s="25">
        <f t="shared" si="2"/>
        <v>2</v>
      </c>
    </row>
    <row r="17" spans="1:31" x14ac:dyDescent="0.2">
      <c r="A17" s="5" t="s">
        <v>87</v>
      </c>
      <c r="B17" s="7" t="s">
        <v>522</v>
      </c>
      <c r="C17" s="7" t="s">
        <v>523</v>
      </c>
      <c r="D17" s="5" t="s">
        <v>507</v>
      </c>
      <c r="E17" s="35"/>
      <c r="F17" s="35"/>
      <c r="G17" s="35"/>
      <c r="H17" s="20">
        <v>45</v>
      </c>
      <c r="I17" s="15"/>
      <c r="J17" s="15"/>
      <c r="K17" s="15"/>
      <c r="L17" s="15"/>
      <c r="M17" s="15"/>
      <c r="N17" s="15"/>
      <c r="O17" s="15"/>
      <c r="P17" s="15"/>
      <c r="Q17" s="15"/>
      <c r="R17" s="20">
        <v>45</v>
      </c>
      <c r="S17" s="24">
        <v>52</v>
      </c>
      <c r="T17" s="15"/>
      <c r="U17" s="15"/>
      <c r="V17" s="15"/>
      <c r="W17" s="15"/>
      <c r="X17" s="35"/>
      <c r="Y17" s="35"/>
      <c r="Z17" s="8">
        <f t="shared" si="0"/>
        <v>142</v>
      </c>
      <c r="AA17" s="54">
        <v>3</v>
      </c>
      <c r="AB17" s="55"/>
      <c r="AC17" s="55"/>
      <c r="AD17" s="44">
        <f t="shared" si="1"/>
        <v>3</v>
      </c>
      <c r="AE17" s="25">
        <f t="shared" si="2"/>
        <v>3</v>
      </c>
    </row>
    <row r="18" spans="1:31" x14ac:dyDescent="0.2">
      <c r="A18" s="5" t="s">
        <v>88</v>
      </c>
      <c r="B18" s="50" t="s">
        <v>652</v>
      </c>
      <c r="C18" s="50" t="s">
        <v>653</v>
      </c>
      <c r="D18" s="5" t="s">
        <v>15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20">
        <v>86</v>
      </c>
      <c r="S18" s="24">
        <v>58</v>
      </c>
      <c r="T18" s="15"/>
      <c r="U18" s="15"/>
      <c r="V18" s="33">
        <v>82</v>
      </c>
      <c r="W18" s="15"/>
      <c r="X18" s="35"/>
      <c r="Y18" s="35"/>
      <c r="Z18" s="8">
        <f t="shared" si="0"/>
        <v>226</v>
      </c>
      <c r="AA18" s="54">
        <v>3</v>
      </c>
      <c r="AB18" s="55"/>
      <c r="AC18" s="55"/>
      <c r="AD18" s="44">
        <f t="shared" si="1"/>
        <v>3</v>
      </c>
      <c r="AE18" s="25">
        <f t="shared" si="2"/>
        <v>3</v>
      </c>
    </row>
    <row r="19" spans="1:31" x14ac:dyDescent="0.2">
      <c r="A19" s="5" t="s">
        <v>89</v>
      </c>
      <c r="B19" s="5" t="s">
        <v>247</v>
      </c>
      <c r="C19" s="5" t="s">
        <v>248</v>
      </c>
      <c r="D19" s="5" t="s">
        <v>221</v>
      </c>
      <c r="E19" s="20">
        <v>219</v>
      </c>
      <c r="F19" s="24">
        <f>286+341</f>
        <v>627</v>
      </c>
      <c r="G19" s="35"/>
      <c r="H19" s="20">
        <v>190</v>
      </c>
      <c r="I19" s="15"/>
      <c r="J19" s="15"/>
      <c r="K19" s="20">
        <v>286</v>
      </c>
      <c r="L19" s="15"/>
      <c r="M19" s="15"/>
      <c r="N19" s="15"/>
      <c r="O19" s="15"/>
      <c r="P19" s="15"/>
      <c r="Q19" s="15"/>
      <c r="R19" s="20">
        <v>276</v>
      </c>
      <c r="S19" s="24">
        <v>432</v>
      </c>
      <c r="T19" s="16">
        <v>95</v>
      </c>
      <c r="U19" s="15"/>
      <c r="V19" s="15"/>
      <c r="W19" s="15"/>
      <c r="X19" s="35"/>
      <c r="Y19" s="35"/>
      <c r="Z19" s="8">
        <f t="shared" si="0"/>
        <v>2125</v>
      </c>
      <c r="AA19" s="54">
        <v>6</v>
      </c>
      <c r="AB19" s="55"/>
      <c r="AC19" s="55"/>
      <c r="AD19" s="44">
        <f t="shared" si="1"/>
        <v>6</v>
      </c>
      <c r="AE19" s="25">
        <f t="shared" si="2"/>
        <v>7</v>
      </c>
    </row>
    <row r="20" spans="1:31" x14ac:dyDescent="0.2">
      <c r="A20" s="5" t="s">
        <v>90</v>
      </c>
      <c r="B20" s="7" t="s">
        <v>528</v>
      </c>
      <c r="C20" s="7" t="s">
        <v>529</v>
      </c>
      <c r="D20" s="5" t="s">
        <v>530</v>
      </c>
      <c r="E20" s="5"/>
      <c r="F20" s="5"/>
      <c r="G20" s="5"/>
      <c r="H20" s="5"/>
      <c r="I20" s="15">
        <v>94</v>
      </c>
      <c r="J20" s="15"/>
      <c r="K20" s="20">
        <v>144</v>
      </c>
      <c r="L20" s="15"/>
      <c r="M20" s="33">
        <v>142</v>
      </c>
      <c r="N20" s="20">
        <v>155</v>
      </c>
      <c r="O20" s="15"/>
      <c r="P20" s="15"/>
      <c r="Q20" s="15"/>
      <c r="R20" s="20">
        <v>110</v>
      </c>
      <c r="S20" s="24">
        <v>173</v>
      </c>
      <c r="T20" s="15"/>
      <c r="U20" s="15"/>
      <c r="V20" s="15"/>
      <c r="W20" s="15"/>
      <c r="X20" s="35"/>
      <c r="Y20" s="35"/>
      <c r="Z20" s="8">
        <f t="shared" si="0"/>
        <v>818</v>
      </c>
      <c r="AA20" s="54">
        <v>5</v>
      </c>
      <c r="AB20" s="55"/>
      <c r="AC20" s="55"/>
      <c r="AD20" s="44">
        <f t="shared" si="1"/>
        <v>5</v>
      </c>
      <c r="AE20" s="25">
        <f t="shared" si="2"/>
        <v>6</v>
      </c>
    </row>
    <row r="21" spans="1:31" x14ac:dyDescent="0.2">
      <c r="A21" s="5" t="s">
        <v>93</v>
      </c>
      <c r="B21" s="5" t="s">
        <v>238</v>
      </c>
      <c r="C21" s="5" t="s">
        <v>239</v>
      </c>
      <c r="D21" s="5" t="s">
        <v>135</v>
      </c>
      <c r="E21" s="20">
        <v>93</v>
      </c>
      <c r="F21" s="29">
        <v>173.5</v>
      </c>
      <c r="G21" s="35"/>
      <c r="H21" s="20">
        <v>55</v>
      </c>
      <c r="I21" s="15"/>
      <c r="J21" s="15"/>
      <c r="K21" s="20">
        <v>47</v>
      </c>
      <c r="L21" s="15"/>
      <c r="M21" s="15"/>
      <c r="N21" s="20">
        <v>107</v>
      </c>
      <c r="O21" s="15"/>
      <c r="P21" s="15"/>
      <c r="Q21" s="15"/>
      <c r="R21" s="15"/>
      <c r="S21" s="15"/>
      <c r="T21" s="15"/>
      <c r="U21" s="15"/>
      <c r="V21" s="15"/>
      <c r="W21" s="15"/>
      <c r="X21" s="35"/>
      <c r="Y21" s="35"/>
      <c r="Z21" s="8">
        <f t="shared" si="0"/>
        <v>475.5</v>
      </c>
      <c r="AA21" s="54">
        <v>4</v>
      </c>
      <c r="AB21" s="55"/>
      <c r="AC21" s="55"/>
      <c r="AD21" s="44">
        <f t="shared" si="1"/>
        <v>4</v>
      </c>
      <c r="AE21" s="25">
        <f t="shared" si="2"/>
        <v>5</v>
      </c>
    </row>
    <row r="22" spans="1:31" x14ac:dyDescent="0.2">
      <c r="A22" s="5" t="s">
        <v>94</v>
      </c>
      <c r="B22" s="5" t="s">
        <v>249</v>
      </c>
      <c r="C22" s="5" t="s">
        <v>250</v>
      </c>
      <c r="D22" s="5" t="s">
        <v>9</v>
      </c>
      <c r="E22" s="20">
        <v>177</v>
      </c>
      <c r="F22" s="24">
        <v>229.5</v>
      </c>
      <c r="G22" s="35"/>
      <c r="H22" s="16"/>
      <c r="I22" s="15"/>
      <c r="J22" s="15"/>
      <c r="K22" s="15"/>
      <c r="L22" s="15"/>
      <c r="M22" s="35">
        <v>174</v>
      </c>
      <c r="N22" s="15"/>
      <c r="O22" s="15"/>
      <c r="P22" s="15"/>
      <c r="Q22" s="15"/>
      <c r="R22" s="20">
        <v>146</v>
      </c>
      <c r="S22" s="24">
        <v>360</v>
      </c>
      <c r="T22" s="16">
        <v>119</v>
      </c>
      <c r="U22" s="15"/>
      <c r="V22" s="15"/>
      <c r="W22" s="15"/>
      <c r="X22" s="35"/>
      <c r="Y22" s="33">
        <v>172</v>
      </c>
      <c r="Z22" s="8">
        <f t="shared" si="0"/>
        <v>1377.5</v>
      </c>
      <c r="AA22" s="54">
        <v>5</v>
      </c>
      <c r="AB22" s="55"/>
      <c r="AC22" s="55"/>
      <c r="AD22" s="44">
        <f t="shared" si="1"/>
        <v>5</v>
      </c>
      <c r="AE22" s="25">
        <f t="shared" si="2"/>
        <v>7</v>
      </c>
    </row>
    <row r="23" spans="1:31" x14ac:dyDescent="0.2">
      <c r="A23" s="5" t="s">
        <v>95</v>
      </c>
      <c r="B23" s="5" t="s">
        <v>230</v>
      </c>
      <c r="C23" s="5" t="s">
        <v>231</v>
      </c>
      <c r="D23" s="5" t="s">
        <v>15</v>
      </c>
      <c r="E23" s="20">
        <v>143</v>
      </c>
      <c r="F23" s="24">
        <v>249</v>
      </c>
      <c r="G23" s="35"/>
      <c r="H23" s="20">
        <v>168</v>
      </c>
      <c r="I23" s="15"/>
      <c r="J23" s="15"/>
      <c r="K23" s="20">
        <v>244</v>
      </c>
      <c r="L23" s="15"/>
      <c r="M23" s="15"/>
      <c r="N23" s="15"/>
      <c r="O23" s="15"/>
      <c r="P23" s="15"/>
      <c r="Q23" s="15"/>
      <c r="R23" s="20">
        <v>192</v>
      </c>
      <c r="S23" s="24">
        <v>288</v>
      </c>
      <c r="T23" s="16">
        <v>131</v>
      </c>
      <c r="U23" s="15"/>
      <c r="V23" s="33">
        <v>150</v>
      </c>
      <c r="W23" s="15"/>
      <c r="X23" s="35"/>
      <c r="Y23" s="35"/>
      <c r="Z23" s="8">
        <f t="shared" si="0"/>
        <v>1565</v>
      </c>
      <c r="AA23" s="54">
        <v>7</v>
      </c>
      <c r="AB23" s="55"/>
      <c r="AC23" s="55"/>
      <c r="AD23" s="44">
        <f t="shared" si="1"/>
        <v>7</v>
      </c>
      <c r="AE23" s="25">
        <f t="shared" si="2"/>
        <v>8</v>
      </c>
    </row>
    <row r="24" spans="1:31" x14ac:dyDescent="0.2">
      <c r="A24" s="5" t="s">
        <v>96</v>
      </c>
      <c r="B24" s="7" t="s">
        <v>435</v>
      </c>
      <c r="C24" s="7" t="s">
        <v>436</v>
      </c>
      <c r="D24" s="5" t="s">
        <v>359</v>
      </c>
      <c r="E24" s="35"/>
      <c r="F24" s="35"/>
      <c r="G24" s="33">
        <v>114</v>
      </c>
      <c r="H24" s="16"/>
      <c r="I24" s="15">
        <v>72</v>
      </c>
      <c r="J24" s="15"/>
      <c r="K24" s="20">
        <v>57</v>
      </c>
      <c r="L24" s="15"/>
      <c r="M24" s="15"/>
      <c r="N24" s="20">
        <v>119</v>
      </c>
      <c r="O24" s="35">
        <v>176</v>
      </c>
      <c r="P24" s="15"/>
      <c r="Q24" s="15"/>
      <c r="R24" s="20">
        <v>55</v>
      </c>
      <c r="S24" s="24">
        <v>114.5</v>
      </c>
      <c r="T24" s="15"/>
      <c r="U24" s="15"/>
      <c r="V24" s="15"/>
      <c r="W24" s="35">
        <v>178</v>
      </c>
      <c r="X24" s="35"/>
      <c r="Y24" s="35"/>
      <c r="Z24" s="8">
        <f t="shared" si="0"/>
        <v>885.5</v>
      </c>
      <c r="AA24" s="54">
        <v>5</v>
      </c>
      <c r="AB24" s="55"/>
      <c r="AC24" s="55"/>
      <c r="AD24" s="44">
        <f t="shared" si="1"/>
        <v>5</v>
      </c>
      <c r="AE24" s="25">
        <f t="shared" si="2"/>
        <v>8</v>
      </c>
    </row>
    <row r="25" spans="1:31" x14ac:dyDescent="0.2">
      <c r="A25" s="5" t="s">
        <v>97</v>
      </c>
      <c r="B25" s="7" t="s">
        <v>887</v>
      </c>
      <c r="C25" s="7" t="s">
        <v>888</v>
      </c>
      <c r="D25" s="5" t="s">
        <v>212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33">
        <v>114</v>
      </c>
      <c r="X25" s="35"/>
      <c r="Y25" s="35"/>
      <c r="Z25" s="8">
        <f t="shared" si="0"/>
        <v>114</v>
      </c>
      <c r="AA25" s="54">
        <v>1</v>
      </c>
      <c r="AB25" s="55"/>
      <c r="AC25" s="55"/>
      <c r="AD25" s="44">
        <f t="shared" si="1"/>
        <v>1</v>
      </c>
      <c r="AE25" s="25">
        <f t="shared" si="2"/>
        <v>1</v>
      </c>
    </row>
    <row r="26" spans="1:31" x14ac:dyDescent="0.2">
      <c r="A26" s="5" t="s">
        <v>98</v>
      </c>
      <c r="B26" s="7" t="s">
        <v>232</v>
      </c>
      <c r="C26" s="7" t="s">
        <v>233</v>
      </c>
      <c r="D26" s="5" t="s">
        <v>848</v>
      </c>
      <c r="E26" s="20">
        <v>69</v>
      </c>
      <c r="F26" s="5"/>
      <c r="G26" s="35"/>
      <c r="H26" s="20">
        <v>120</v>
      </c>
      <c r="I26" s="15"/>
      <c r="J26" s="15"/>
      <c r="K26" s="20">
        <v>63</v>
      </c>
      <c r="L26" s="15"/>
      <c r="M26" s="15"/>
      <c r="N26" s="15"/>
      <c r="O26" s="15"/>
      <c r="P26" s="15"/>
      <c r="Q26" s="15"/>
      <c r="R26" s="15"/>
      <c r="S26" s="24">
        <v>192.5</v>
      </c>
      <c r="T26" s="16"/>
      <c r="U26" s="33">
        <v>112</v>
      </c>
      <c r="V26" s="16"/>
      <c r="W26" s="16"/>
      <c r="X26" s="35"/>
      <c r="Y26" s="35"/>
      <c r="Z26" s="8">
        <f t="shared" si="0"/>
        <v>556.5</v>
      </c>
      <c r="AA26" s="54">
        <v>5</v>
      </c>
      <c r="AB26" s="55"/>
      <c r="AC26" s="55"/>
      <c r="AD26" s="44">
        <f t="shared" si="1"/>
        <v>5</v>
      </c>
      <c r="AE26" s="25">
        <f t="shared" si="2"/>
        <v>5</v>
      </c>
    </row>
    <row r="27" spans="1:31" x14ac:dyDescent="0.2">
      <c r="A27" s="5" t="s">
        <v>99</v>
      </c>
      <c r="B27" s="5" t="s">
        <v>930</v>
      </c>
      <c r="C27" s="5" t="s">
        <v>931</v>
      </c>
      <c r="D27" s="5" t="s">
        <v>208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33">
        <v>110</v>
      </c>
      <c r="Y27" s="35"/>
      <c r="Z27" s="8">
        <f t="shared" si="0"/>
        <v>110</v>
      </c>
      <c r="AA27" s="54">
        <v>1</v>
      </c>
      <c r="AB27" s="55"/>
      <c r="AC27" s="55"/>
      <c r="AD27" s="44">
        <f t="shared" si="1"/>
        <v>1</v>
      </c>
      <c r="AE27" s="25">
        <f t="shared" si="2"/>
        <v>1</v>
      </c>
    </row>
    <row r="28" spans="1:31" x14ac:dyDescent="0.2">
      <c r="A28" s="5" t="s">
        <v>100</v>
      </c>
      <c r="B28" s="7" t="s">
        <v>386</v>
      </c>
      <c r="C28" s="7" t="s">
        <v>387</v>
      </c>
      <c r="D28" s="5" t="s">
        <v>36</v>
      </c>
      <c r="E28" s="5"/>
      <c r="F28" s="24">
        <v>171</v>
      </c>
      <c r="G28" s="35"/>
      <c r="H28" s="20">
        <v>108</v>
      </c>
      <c r="I28" s="15"/>
      <c r="J28" s="15"/>
      <c r="K28" s="20">
        <v>118</v>
      </c>
      <c r="L28" s="15"/>
      <c r="M28" s="15"/>
      <c r="N28" s="15"/>
      <c r="O28" s="15"/>
      <c r="P28" s="15"/>
      <c r="Q28" s="15"/>
      <c r="R28" s="20">
        <v>134</v>
      </c>
      <c r="S28" s="24">
        <v>134</v>
      </c>
      <c r="T28" s="15"/>
      <c r="U28" s="33">
        <v>144</v>
      </c>
      <c r="V28" s="15"/>
      <c r="W28" s="15"/>
      <c r="X28" s="35"/>
      <c r="Y28" s="35"/>
      <c r="Z28" s="8">
        <f t="shared" si="0"/>
        <v>809</v>
      </c>
      <c r="AA28" s="54">
        <v>6</v>
      </c>
      <c r="AB28" s="55"/>
      <c r="AC28" s="55"/>
      <c r="AD28" s="44">
        <f t="shared" si="1"/>
        <v>6</v>
      </c>
      <c r="AE28" s="25">
        <f t="shared" si="2"/>
        <v>6</v>
      </c>
    </row>
    <row r="29" spans="1:31" x14ac:dyDescent="0.2">
      <c r="A29" s="5" t="s">
        <v>283</v>
      </c>
      <c r="B29" s="7" t="s">
        <v>661</v>
      </c>
      <c r="C29" s="7" t="s">
        <v>662</v>
      </c>
      <c r="D29" s="5" t="s">
        <v>43</v>
      </c>
      <c r="E29" s="5"/>
      <c r="F29" s="35"/>
      <c r="G29" s="35"/>
      <c r="H29" s="16"/>
      <c r="I29" s="15"/>
      <c r="J29" s="15"/>
      <c r="K29" s="20">
        <v>53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33">
        <v>72.5</v>
      </c>
      <c r="W29" s="15"/>
      <c r="X29" s="35"/>
      <c r="Y29" s="35"/>
      <c r="Z29" s="8">
        <f t="shared" si="0"/>
        <v>125.5</v>
      </c>
      <c r="AA29" s="54">
        <v>2</v>
      </c>
      <c r="AB29" s="55"/>
      <c r="AC29" s="55"/>
      <c r="AD29" s="44">
        <f t="shared" si="1"/>
        <v>2</v>
      </c>
      <c r="AE29" s="25">
        <f t="shared" si="2"/>
        <v>2</v>
      </c>
    </row>
    <row r="30" spans="1:31" x14ac:dyDescent="0.2">
      <c r="A30" s="5" t="s">
        <v>284</v>
      </c>
      <c r="B30" s="5" t="s">
        <v>228</v>
      </c>
      <c r="C30" s="5" t="s">
        <v>229</v>
      </c>
      <c r="D30" s="5" t="s">
        <v>12</v>
      </c>
      <c r="E30" s="20">
        <v>107</v>
      </c>
      <c r="F30" s="5"/>
      <c r="G30" s="35"/>
      <c r="H30" s="16"/>
      <c r="I30" s="15"/>
      <c r="J30" s="15"/>
      <c r="K30" s="20">
        <v>96</v>
      </c>
      <c r="L30" s="15"/>
      <c r="M30" s="15"/>
      <c r="N30" s="20">
        <v>177</v>
      </c>
      <c r="O30" s="15"/>
      <c r="P30" s="15"/>
      <c r="Q30" s="15"/>
      <c r="R30" s="20">
        <v>122</v>
      </c>
      <c r="S30" s="15"/>
      <c r="T30" s="15"/>
      <c r="U30" s="15"/>
      <c r="V30" s="15"/>
      <c r="W30" s="15"/>
      <c r="X30" s="35"/>
      <c r="Y30" s="35"/>
      <c r="Z30" s="8">
        <f t="shared" si="0"/>
        <v>502</v>
      </c>
      <c r="AA30" s="54">
        <v>4</v>
      </c>
      <c r="AB30" s="55"/>
      <c r="AC30" s="55"/>
      <c r="AD30" s="44">
        <f t="shared" si="1"/>
        <v>4</v>
      </c>
      <c r="AE30" s="25">
        <f t="shared" si="2"/>
        <v>4</v>
      </c>
    </row>
    <row r="31" spans="1:31" x14ac:dyDescent="0.2">
      <c r="A31" s="5" t="s">
        <v>308</v>
      </c>
      <c r="B31" s="7" t="s">
        <v>391</v>
      </c>
      <c r="C31" s="7" t="s">
        <v>392</v>
      </c>
      <c r="D31" s="5" t="s">
        <v>393</v>
      </c>
      <c r="E31" s="5"/>
      <c r="F31" s="24">
        <v>50</v>
      </c>
      <c r="G31" s="35"/>
      <c r="H31" s="16"/>
      <c r="I31" s="15"/>
      <c r="J31" s="15"/>
      <c r="K31" s="15"/>
      <c r="L31" s="15"/>
      <c r="M31" s="15"/>
      <c r="N31" s="20">
        <v>59</v>
      </c>
      <c r="O31" s="15"/>
      <c r="P31" s="15"/>
      <c r="Q31" s="33">
        <v>118</v>
      </c>
      <c r="R31" s="20">
        <v>45</v>
      </c>
      <c r="S31" s="15"/>
      <c r="T31" s="15"/>
      <c r="U31" s="15"/>
      <c r="V31" s="15"/>
      <c r="W31" s="15"/>
      <c r="X31" s="35"/>
      <c r="Y31" s="35"/>
      <c r="Z31" s="8">
        <f t="shared" si="0"/>
        <v>272</v>
      </c>
      <c r="AA31" s="54">
        <v>4</v>
      </c>
      <c r="AB31" s="55"/>
      <c r="AC31" s="55"/>
      <c r="AD31" s="44">
        <f t="shared" si="1"/>
        <v>4</v>
      </c>
      <c r="AE31" s="25">
        <f t="shared" si="2"/>
        <v>4</v>
      </c>
    </row>
    <row r="32" spans="1:31" x14ac:dyDescent="0.2">
      <c r="A32" s="5" t="s">
        <v>309</v>
      </c>
      <c r="B32" s="7" t="s">
        <v>439</v>
      </c>
      <c r="C32" s="7" t="s">
        <v>440</v>
      </c>
      <c r="D32" s="5" t="s">
        <v>374</v>
      </c>
      <c r="E32" s="35"/>
      <c r="F32" s="35"/>
      <c r="G32" s="33">
        <v>97</v>
      </c>
      <c r="H32" s="16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35"/>
      <c r="Y32" s="35"/>
      <c r="Z32" s="8">
        <f t="shared" si="0"/>
        <v>97</v>
      </c>
      <c r="AA32" s="54">
        <v>1</v>
      </c>
      <c r="AB32" s="55"/>
      <c r="AC32" s="55"/>
      <c r="AD32" s="44">
        <f t="shared" si="1"/>
        <v>1</v>
      </c>
      <c r="AE32" s="25">
        <f t="shared" si="2"/>
        <v>1</v>
      </c>
    </row>
    <row r="33" spans="1:31" x14ac:dyDescent="0.2">
      <c r="A33" s="5" t="s">
        <v>310</v>
      </c>
      <c r="B33" s="7" t="s">
        <v>398</v>
      </c>
      <c r="C33" s="7" t="s">
        <v>399</v>
      </c>
      <c r="D33" s="5" t="s">
        <v>167</v>
      </c>
      <c r="E33" s="5"/>
      <c r="F33" s="24">
        <v>190.5</v>
      </c>
      <c r="G33" s="35"/>
      <c r="H33" s="16"/>
      <c r="I33" s="15"/>
      <c r="J33" s="15"/>
      <c r="K33" s="20">
        <v>156</v>
      </c>
      <c r="L33" s="15"/>
      <c r="M33" s="15"/>
      <c r="N33" s="20">
        <v>261</v>
      </c>
      <c r="O33" s="15"/>
      <c r="P33" s="15"/>
      <c r="Q33" s="15"/>
      <c r="R33" s="20">
        <v>158</v>
      </c>
      <c r="S33" s="15"/>
      <c r="T33" s="15"/>
      <c r="U33" s="15"/>
      <c r="V33" s="15"/>
      <c r="W33" s="15"/>
      <c r="X33" s="35"/>
      <c r="Y33" s="35"/>
      <c r="Z33" s="8">
        <f t="shared" si="0"/>
        <v>765.5</v>
      </c>
      <c r="AA33" s="54">
        <v>4</v>
      </c>
      <c r="AB33" s="55"/>
      <c r="AC33" s="55"/>
      <c r="AD33" s="44">
        <f t="shared" si="1"/>
        <v>4</v>
      </c>
      <c r="AE33" s="25">
        <f t="shared" si="2"/>
        <v>4</v>
      </c>
    </row>
    <row r="34" spans="1:31" x14ac:dyDescent="0.2">
      <c r="A34" s="5" t="s">
        <v>341</v>
      </c>
      <c r="B34" s="7" t="s">
        <v>515</v>
      </c>
      <c r="C34" s="7" t="s">
        <v>516</v>
      </c>
      <c r="D34" s="5" t="s">
        <v>36</v>
      </c>
      <c r="E34" s="35"/>
      <c r="F34" s="35"/>
      <c r="G34" s="35"/>
      <c r="H34" s="20">
        <v>232</v>
      </c>
      <c r="I34" s="15"/>
      <c r="J34" s="6">
        <v>234</v>
      </c>
      <c r="K34" s="20">
        <v>202</v>
      </c>
      <c r="L34" s="6"/>
      <c r="M34" s="6"/>
      <c r="N34" s="6"/>
      <c r="O34" s="6"/>
      <c r="P34" s="6"/>
      <c r="Q34" s="6"/>
      <c r="R34" s="20">
        <v>234</v>
      </c>
      <c r="S34" s="15"/>
      <c r="T34" s="15"/>
      <c r="U34" s="33">
        <v>176</v>
      </c>
      <c r="V34" s="15"/>
      <c r="W34" s="15"/>
      <c r="X34" s="35"/>
      <c r="Y34" s="35"/>
      <c r="Z34" s="8">
        <f t="shared" si="0"/>
        <v>1078</v>
      </c>
      <c r="AA34" s="54">
        <v>4</v>
      </c>
      <c r="AB34" s="55"/>
      <c r="AC34" s="55"/>
      <c r="AD34" s="44">
        <f t="shared" si="1"/>
        <v>4</v>
      </c>
      <c r="AE34" s="25">
        <f t="shared" si="2"/>
        <v>5</v>
      </c>
    </row>
    <row r="35" spans="1:31" x14ac:dyDescent="0.2">
      <c r="A35" s="5" t="s">
        <v>342</v>
      </c>
      <c r="B35" s="7" t="s">
        <v>879</v>
      </c>
      <c r="C35" s="7" t="s">
        <v>880</v>
      </c>
      <c r="D35" s="5" t="s">
        <v>21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33">
        <v>87.5</v>
      </c>
      <c r="X35" s="35"/>
      <c r="Y35" s="35"/>
      <c r="Z35" s="8">
        <f t="shared" si="0"/>
        <v>87.5</v>
      </c>
      <c r="AA35" s="54">
        <v>1</v>
      </c>
      <c r="AB35" s="55"/>
      <c r="AC35" s="55"/>
      <c r="AD35" s="44">
        <f t="shared" si="1"/>
        <v>1</v>
      </c>
      <c r="AE35" s="25">
        <f t="shared" si="2"/>
        <v>1</v>
      </c>
    </row>
    <row r="36" spans="1:31" x14ac:dyDescent="0.2">
      <c r="A36" s="5" t="s">
        <v>343</v>
      </c>
      <c r="B36" s="7" t="s">
        <v>396</v>
      </c>
      <c r="C36" s="7" t="s">
        <v>397</v>
      </c>
      <c r="D36" s="5" t="s">
        <v>221</v>
      </c>
      <c r="E36" s="5"/>
      <c r="F36" s="24">
        <f>358+413</f>
        <v>771</v>
      </c>
      <c r="G36" s="35"/>
      <c r="H36" s="20">
        <v>274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35"/>
      <c r="Y36" s="35"/>
      <c r="Z36" s="8">
        <f t="shared" si="0"/>
        <v>1045</v>
      </c>
      <c r="AA36" s="54">
        <v>2</v>
      </c>
      <c r="AB36" s="55"/>
      <c r="AC36" s="55"/>
      <c r="AD36" s="44">
        <f t="shared" si="1"/>
        <v>2</v>
      </c>
      <c r="AE36" s="25">
        <f t="shared" si="2"/>
        <v>2</v>
      </c>
    </row>
    <row r="37" spans="1:31" x14ac:dyDescent="0.2">
      <c r="A37" s="5" t="s">
        <v>344</v>
      </c>
      <c r="B37" s="7" t="s">
        <v>441</v>
      </c>
      <c r="C37" s="7" t="s">
        <v>442</v>
      </c>
      <c r="D37" s="5" t="s">
        <v>149</v>
      </c>
      <c r="E37" s="35"/>
      <c r="F37" s="35"/>
      <c r="G37" s="33">
        <v>92.5</v>
      </c>
      <c r="H37" s="16"/>
      <c r="I37" s="15"/>
      <c r="J37" s="15"/>
      <c r="K37" s="20">
        <v>57</v>
      </c>
      <c r="L37" s="15"/>
      <c r="M37" s="15"/>
      <c r="N37" s="20">
        <v>71</v>
      </c>
      <c r="O37" s="15"/>
      <c r="P37" s="15">
        <v>92</v>
      </c>
      <c r="Q37" s="34">
        <v>150</v>
      </c>
      <c r="R37" s="20">
        <v>49</v>
      </c>
      <c r="S37" s="15"/>
      <c r="T37" s="16">
        <v>40</v>
      </c>
      <c r="U37" s="15"/>
      <c r="V37" s="15"/>
      <c r="W37" s="35">
        <v>146</v>
      </c>
      <c r="X37" s="35"/>
      <c r="Y37" s="35"/>
      <c r="Z37" s="8">
        <f t="shared" si="0"/>
        <v>697.5</v>
      </c>
      <c r="AA37" s="54">
        <v>4</v>
      </c>
      <c r="AB37" s="55"/>
      <c r="AC37" s="55"/>
      <c r="AD37" s="44">
        <f t="shared" si="1"/>
        <v>4</v>
      </c>
      <c r="AE37" s="25">
        <f t="shared" si="2"/>
        <v>8</v>
      </c>
    </row>
    <row r="38" spans="1:31" x14ac:dyDescent="0.2">
      <c r="A38" s="5" t="s">
        <v>345</v>
      </c>
      <c r="B38" s="5" t="s">
        <v>224</v>
      </c>
      <c r="C38" s="5" t="s">
        <v>225</v>
      </c>
      <c r="D38" s="5" t="s">
        <v>15</v>
      </c>
      <c r="E38" s="20">
        <v>155</v>
      </c>
      <c r="F38" s="24">
        <v>210</v>
      </c>
      <c r="G38" s="35"/>
      <c r="H38" s="20">
        <v>156</v>
      </c>
      <c r="I38" s="15"/>
      <c r="J38" s="15"/>
      <c r="K38" s="20">
        <v>180</v>
      </c>
      <c r="L38" s="15"/>
      <c r="M38" s="15"/>
      <c r="N38" s="15"/>
      <c r="O38" s="15"/>
      <c r="P38" s="15"/>
      <c r="Q38" s="15"/>
      <c r="R38" s="15"/>
      <c r="S38" s="15"/>
      <c r="T38" s="16">
        <v>107</v>
      </c>
      <c r="U38" s="15"/>
      <c r="V38" s="33">
        <v>182</v>
      </c>
      <c r="W38" s="15"/>
      <c r="X38" s="35"/>
      <c r="Y38" s="35"/>
      <c r="Z38" s="8">
        <f t="shared" si="0"/>
        <v>990</v>
      </c>
      <c r="AA38" s="54">
        <v>5</v>
      </c>
      <c r="AB38" s="55">
        <v>1</v>
      </c>
      <c r="AC38" s="55"/>
      <c r="AD38" s="44">
        <f t="shared" si="1"/>
        <v>6</v>
      </c>
      <c r="AE38" s="25">
        <f t="shared" si="2"/>
        <v>6</v>
      </c>
    </row>
    <row r="39" spans="1:31" x14ac:dyDescent="0.2">
      <c r="A39" s="5" t="s">
        <v>346</v>
      </c>
      <c r="B39" s="7" t="s">
        <v>222</v>
      </c>
      <c r="C39" s="7" t="s">
        <v>223</v>
      </c>
      <c r="D39" s="5" t="s">
        <v>149</v>
      </c>
      <c r="E39" s="5"/>
      <c r="F39" s="35"/>
      <c r="G39" s="35"/>
      <c r="H39" s="16"/>
      <c r="I39" s="15"/>
      <c r="J39" s="15"/>
      <c r="K39" s="15"/>
      <c r="L39" s="15"/>
      <c r="M39" s="15"/>
      <c r="N39" s="20">
        <v>131</v>
      </c>
      <c r="O39" s="15"/>
      <c r="P39" s="15"/>
      <c r="Q39" s="15"/>
      <c r="R39" s="15"/>
      <c r="S39" s="15"/>
      <c r="T39" s="15"/>
      <c r="U39" s="15"/>
      <c r="V39" s="15"/>
      <c r="W39" s="15"/>
      <c r="X39" s="35"/>
      <c r="Y39" s="35"/>
      <c r="Z39" s="8">
        <f t="shared" si="0"/>
        <v>131</v>
      </c>
      <c r="AA39" s="54">
        <v>1</v>
      </c>
      <c r="AB39" s="55"/>
      <c r="AC39" s="55"/>
      <c r="AD39" s="44">
        <f t="shared" si="1"/>
        <v>1</v>
      </c>
      <c r="AE39" s="25">
        <f t="shared" si="2"/>
        <v>1</v>
      </c>
    </row>
    <row r="40" spans="1:31" x14ac:dyDescent="0.2">
      <c r="A40" s="5" t="s">
        <v>347</v>
      </c>
      <c r="B40" s="7" t="s">
        <v>520</v>
      </c>
      <c r="C40" s="7" t="s">
        <v>521</v>
      </c>
      <c r="D40" s="5" t="s">
        <v>848</v>
      </c>
      <c r="E40" s="5"/>
      <c r="F40" s="24">
        <v>154</v>
      </c>
      <c r="G40" s="35"/>
      <c r="H40" s="20">
        <v>49</v>
      </c>
      <c r="I40" s="15"/>
      <c r="J40" s="15"/>
      <c r="K40" s="20">
        <v>45</v>
      </c>
      <c r="L40" s="15"/>
      <c r="M40" s="15"/>
      <c r="N40" s="15"/>
      <c r="O40" s="15"/>
      <c r="P40" s="15"/>
      <c r="Q40" s="15"/>
      <c r="R40" s="15"/>
      <c r="S40" s="15"/>
      <c r="T40" s="15"/>
      <c r="U40" s="33">
        <v>95</v>
      </c>
      <c r="V40" s="15"/>
      <c r="W40" s="15"/>
      <c r="X40" s="35"/>
      <c r="Y40" s="35"/>
      <c r="Z40" s="8">
        <f t="shared" si="0"/>
        <v>343</v>
      </c>
      <c r="AA40" s="54">
        <v>4</v>
      </c>
      <c r="AB40" s="55"/>
      <c r="AC40" s="55"/>
      <c r="AD40" s="44">
        <f t="shared" si="1"/>
        <v>4</v>
      </c>
      <c r="AE40" s="25">
        <f t="shared" si="2"/>
        <v>4</v>
      </c>
    </row>
    <row r="41" spans="1:31" x14ac:dyDescent="0.2">
      <c r="A41" s="5" t="s">
        <v>348</v>
      </c>
      <c r="B41" s="5" t="s">
        <v>251</v>
      </c>
      <c r="C41" s="5" t="s">
        <v>252</v>
      </c>
      <c r="D41" s="5" t="s">
        <v>103</v>
      </c>
      <c r="E41" s="20">
        <v>131</v>
      </c>
      <c r="F41" s="5"/>
      <c r="G41" s="35"/>
      <c r="H41" s="16"/>
      <c r="I41" s="15"/>
      <c r="J41" s="15"/>
      <c r="K41" s="20">
        <v>168</v>
      </c>
      <c r="L41" s="15"/>
      <c r="M41" s="15"/>
      <c r="N41" s="15"/>
      <c r="O41" s="15"/>
      <c r="P41" s="15"/>
      <c r="Q41" s="15"/>
      <c r="R41" s="20">
        <v>170</v>
      </c>
      <c r="S41" s="15"/>
      <c r="T41" s="15"/>
      <c r="U41" s="15"/>
      <c r="V41" s="15"/>
      <c r="W41" s="15"/>
      <c r="X41" s="35"/>
      <c r="Y41" s="35"/>
      <c r="Z41" s="8">
        <f t="shared" si="0"/>
        <v>469</v>
      </c>
      <c r="AA41" s="54">
        <v>3</v>
      </c>
      <c r="AB41" s="55"/>
      <c r="AC41" s="55"/>
      <c r="AD41" s="44">
        <f t="shared" si="1"/>
        <v>3</v>
      </c>
      <c r="AE41" s="25">
        <f t="shared" si="2"/>
        <v>3</v>
      </c>
    </row>
    <row r="42" spans="1:31" x14ac:dyDescent="0.2">
      <c r="A42" s="5" t="s">
        <v>349</v>
      </c>
      <c r="B42" s="7" t="s">
        <v>750</v>
      </c>
      <c r="C42" s="7" t="s">
        <v>751</v>
      </c>
      <c r="D42" s="5" t="s">
        <v>393</v>
      </c>
      <c r="E42" s="5"/>
      <c r="F42" s="29"/>
      <c r="G42" s="35"/>
      <c r="H42" s="16"/>
      <c r="I42" s="15"/>
      <c r="J42" s="15"/>
      <c r="K42" s="15"/>
      <c r="L42" s="15"/>
      <c r="M42" s="15"/>
      <c r="N42" s="15"/>
      <c r="O42" s="15"/>
      <c r="P42" s="15"/>
      <c r="Q42" s="33">
        <v>72.5</v>
      </c>
      <c r="R42" s="15"/>
      <c r="S42" s="15"/>
      <c r="T42" s="15"/>
      <c r="U42" s="15"/>
      <c r="V42" s="15"/>
      <c r="W42" s="15"/>
      <c r="X42" s="35"/>
      <c r="Y42" s="35"/>
      <c r="Z42" s="8">
        <f t="shared" si="0"/>
        <v>72.5</v>
      </c>
      <c r="AA42" s="54">
        <v>1</v>
      </c>
      <c r="AB42" s="55"/>
      <c r="AC42" s="55"/>
      <c r="AD42" s="44">
        <f t="shared" si="1"/>
        <v>1</v>
      </c>
      <c r="AE42" s="25">
        <f t="shared" si="2"/>
        <v>1</v>
      </c>
    </row>
    <row r="43" spans="1:31" x14ac:dyDescent="0.2">
      <c r="A43" s="5" t="s">
        <v>350</v>
      </c>
      <c r="B43" s="7" t="s">
        <v>673</v>
      </c>
      <c r="C43" s="7" t="s">
        <v>674</v>
      </c>
      <c r="D43" s="5" t="s">
        <v>200</v>
      </c>
      <c r="E43" s="5"/>
      <c r="F43" s="35"/>
      <c r="G43" s="35"/>
      <c r="H43" s="16"/>
      <c r="I43" s="15"/>
      <c r="J43" s="15"/>
      <c r="K43" s="15"/>
      <c r="L43" s="15"/>
      <c r="M43" s="15"/>
      <c r="N43" s="15"/>
      <c r="O43" s="33">
        <v>144</v>
      </c>
      <c r="P43" s="35"/>
      <c r="Q43" s="35"/>
      <c r="R43" s="15"/>
      <c r="S43" s="15"/>
      <c r="T43" s="15"/>
      <c r="U43" s="15"/>
      <c r="V43" s="15"/>
      <c r="W43" s="15"/>
      <c r="X43" s="35"/>
      <c r="Y43" s="35"/>
      <c r="Z43" s="8">
        <f t="shared" si="0"/>
        <v>144</v>
      </c>
      <c r="AA43" s="54">
        <v>1</v>
      </c>
      <c r="AB43" s="55"/>
      <c r="AC43" s="55"/>
      <c r="AD43" s="44">
        <f t="shared" si="1"/>
        <v>1</v>
      </c>
      <c r="AE43" s="25">
        <f t="shared" si="2"/>
        <v>1</v>
      </c>
    </row>
    <row r="44" spans="1:31" x14ac:dyDescent="0.2">
      <c r="A44" s="5" t="s">
        <v>351</v>
      </c>
      <c r="B44" s="5" t="s">
        <v>240</v>
      </c>
      <c r="C44" s="5" t="s">
        <v>241</v>
      </c>
      <c r="D44" s="5" t="s">
        <v>242</v>
      </c>
      <c r="E44" s="20">
        <v>93</v>
      </c>
      <c r="F44" s="5"/>
      <c r="G44" s="35"/>
      <c r="H44" s="20">
        <v>47</v>
      </c>
      <c r="I44" s="15"/>
      <c r="J44" s="15"/>
      <c r="K44" s="20">
        <v>47</v>
      </c>
      <c r="L44" s="15"/>
      <c r="M44" s="15"/>
      <c r="N44" s="15"/>
      <c r="O44" s="15"/>
      <c r="P44" s="15"/>
      <c r="Q44" s="15"/>
      <c r="R44" s="20">
        <v>51</v>
      </c>
      <c r="S44" s="15"/>
      <c r="T44" s="15"/>
      <c r="U44" s="15"/>
      <c r="V44" s="15"/>
      <c r="W44" s="15"/>
      <c r="X44" s="35"/>
      <c r="Y44" s="35"/>
      <c r="Z44" s="8">
        <f t="shared" si="0"/>
        <v>238</v>
      </c>
      <c r="AA44" s="54">
        <v>4</v>
      </c>
      <c r="AB44" s="55"/>
      <c r="AC44" s="55"/>
      <c r="AD44" s="44">
        <f t="shared" si="1"/>
        <v>4</v>
      </c>
      <c r="AE44" s="25">
        <f t="shared" si="2"/>
        <v>4</v>
      </c>
    </row>
    <row r="45" spans="1:31" x14ac:dyDescent="0.2">
      <c r="A45" s="5" t="s">
        <v>410</v>
      </c>
      <c r="B45" s="7" t="s">
        <v>517</v>
      </c>
      <c r="C45" s="7" t="s">
        <v>518</v>
      </c>
      <c r="D45" s="5" t="s">
        <v>519</v>
      </c>
      <c r="E45" s="35"/>
      <c r="F45" s="35"/>
      <c r="G45" s="35"/>
      <c r="H45" s="20">
        <v>53</v>
      </c>
      <c r="I45" s="15"/>
      <c r="J45" s="15"/>
      <c r="K45" s="20">
        <v>51</v>
      </c>
      <c r="L45" s="33">
        <v>140</v>
      </c>
      <c r="M45" s="15"/>
      <c r="N45" s="20">
        <v>95</v>
      </c>
      <c r="O45" s="15"/>
      <c r="P45" s="15"/>
      <c r="Q45" s="15"/>
      <c r="R45" s="15"/>
      <c r="S45" s="15"/>
      <c r="T45" s="15"/>
      <c r="U45" s="15"/>
      <c r="V45" s="15"/>
      <c r="W45" s="15"/>
      <c r="X45" s="35"/>
      <c r="Y45" s="35"/>
      <c r="Z45" s="8">
        <f t="shared" si="0"/>
        <v>339</v>
      </c>
      <c r="AA45" s="54">
        <v>4</v>
      </c>
      <c r="AB45" s="55"/>
      <c r="AC45" s="55"/>
      <c r="AD45" s="44">
        <f t="shared" si="1"/>
        <v>4</v>
      </c>
      <c r="AE45" s="25">
        <f t="shared" si="2"/>
        <v>4</v>
      </c>
    </row>
    <row r="46" spans="1:31" x14ac:dyDescent="0.2">
      <c r="A46" s="5" t="s">
        <v>411</v>
      </c>
      <c r="B46" s="7" t="s">
        <v>669</v>
      </c>
      <c r="C46" s="7" t="s">
        <v>670</v>
      </c>
      <c r="D46" s="5" t="s">
        <v>144</v>
      </c>
      <c r="E46" s="5"/>
      <c r="F46" s="35"/>
      <c r="G46" s="35"/>
      <c r="H46" s="16"/>
      <c r="I46" s="15"/>
      <c r="J46" s="15"/>
      <c r="K46" s="15"/>
      <c r="L46" s="15"/>
      <c r="M46" s="15"/>
      <c r="N46" s="20">
        <v>42</v>
      </c>
      <c r="O46" s="15"/>
      <c r="P46" s="15"/>
      <c r="Q46" s="33">
        <v>91.5</v>
      </c>
      <c r="R46" s="15"/>
      <c r="S46" s="15"/>
      <c r="T46" s="15"/>
      <c r="U46" s="15"/>
      <c r="V46" s="15"/>
      <c r="W46" s="15"/>
      <c r="X46" s="35"/>
      <c r="Y46" s="35"/>
      <c r="Z46" s="8">
        <f t="shared" si="0"/>
        <v>133.5</v>
      </c>
      <c r="AA46" s="54">
        <v>1</v>
      </c>
      <c r="AB46" s="55"/>
      <c r="AC46" s="55"/>
      <c r="AD46" s="44">
        <f t="shared" si="1"/>
        <v>1</v>
      </c>
      <c r="AE46" s="25">
        <f t="shared" si="2"/>
        <v>2</v>
      </c>
    </row>
    <row r="47" spans="1:31" x14ac:dyDescent="0.2">
      <c r="A47" s="5" t="s">
        <v>423</v>
      </c>
      <c r="B47" s="7" t="s">
        <v>745</v>
      </c>
      <c r="C47" s="7" t="s">
        <v>746</v>
      </c>
      <c r="D47" s="5" t="s">
        <v>393</v>
      </c>
      <c r="E47" s="5"/>
      <c r="F47" s="29"/>
      <c r="G47" s="35"/>
      <c r="H47" s="16"/>
      <c r="I47" s="15"/>
      <c r="J47" s="15"/>
      <c r="K47" s="15"/>
      <c r="L47" s="15"/>
      <c r="M47" s="15"/>
      <c r="N47" s="15"/>
      <c r="O47" s="15"/>
      <c r="P47" s="15"/>
      <c r="Q47" s="33">
        <v>82</v>
      </c>
      <c r="R47" s="15"/>
      <c r="S47" s="15"/>
      <c r="T47" s="15"/>
      <c r="U47" s="15"/>
      <c r="V47" s="15"/>
      <c r="W47" s="15"/>
      <c r="X47" s="35"/>
      <c r="Y47" s="35"/>
      <c r="Z47" s="8">
        <f t="shared" si="0"/>
        <v>82</v>
      </c>
      <c r="AA47" s="54">
        <v>1</v>
      </c>
      <c r="AB47" s="55"/>
      <c r="AC47" s="55"/>
      <c r="AD47" s="44">
        <f t="shared" si="1"/>
        <v>1</v>
      </c>
      <c r="AE47" s="25">
        <f t="shared" si="2"/>
        <v>1</v>
      </c>
    </row>
    <row r="48" spans="1:31" x14ac:dyDescent="0.2">
      <c r="A48" s="5" t="s">
        <v>424</v>
      </c>
      <c r="B48" s="7" t="s">
        <v>675</v>
      </c>
      <c r="C48" s="7" t="s">
        <v>676</v>
      </c>
      <c r="D48" s="5" t="s">
        <v>212</v>
      </c>
      <c r="E48" s="5"/>
      <c r="F48" s="35"/>
      <c r="G48" s="35"/>
      <c r="H48" s="16"/>
      <c r="I48" s="15"/>
      <c r="J48" s="15"/>
      <c r="K48" s="15"/>
      <c r="L48" s="15"/>
      <c r="M48" s="15"/>
      <c r="N48" s="15"/>
      <c r="O48" s="15"/>
      <c r="P48" s="15">
        <v>70</v>
      </c>
      <c r="Q48" s="15"/>
      <c r="R48" s="15"/>
      <c r="S48" s="15"/>
      <c r="T48" s="15"/>
      <c r="U48" s="15"/>
      <c r="V48" s="15"/>
      <c r="W48" s="33">
        <v>97</v>
      </c>
      <c r="X48" s="35"/>
      <c r="Y48" s="35"/>
      <c r="Z48" s="8">
        <f t="shared" si="0"/>
        <v>167</v>
      </c>
      <c r="AA48" s="54">
        <v>1</v>
      </c>
      <c r="AB48" s="55"/>
      <c r="AC48" s="55"/>
      <c r="AD48" s="44">
        <f t="shared" si="1"/>
        <v>1</v>
      </c>
      <c r="AE48" s="25">
        <f t="shared" si="2"/>
        <v>2</v>
      </c>
    </row>
    <row r="49" spans="1:31" x14ac:dyDescent="0.2">
      <c r="A49" s="5" t="s">
        <v>425</v>
      </c>
      <c r="B49" s="5" t="s">
        <v>928</v>
      </c>
      <c r="C49" s="5" t="s">
        <v>929</v>
      </c>
      <c r="D49" s="5" t="s">
        <v>208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33">
        <v>174</v>
      </c>
      <c r="Y49" s="35"/>
      <c r="Z49" s="8">
        <f t="shared" si="0"/>
        <v>174</v>
      </c>
      <c r="AA49" s="54">
        <v>1</v>
      </c>
      <c r="AB49" s="55"/>
      <c r="AC49" s="55"/>
      <c r="AD49" s="44">
        <f t="shared" si="1"/>
        <v>1</v>
      </c>
      <c r="AE49" s="25">
        <f t="shared" si="2"/>
        <v>1</v>
      </c>
    </row>
    <row r="50" spans="1:31" x14ac:dyDescent="0.2">
      <c r="A50" s="5" t="s">
        <v>480</v>
      </c>
      <c r="B50" s="5" t="s">
        <v>226</v>
      </c>
      <c r="C50" s="5" t="s">
        <v>227</v>
      </c>
      <c r="D50" s="5" t="s">
        <v>12</v>
      </c>
      <c r="E50" s="20">
        <v>119</v>
      </c>
      <c r="F50" s="24">
        <v>151.5</v>
      </c>
      <c r="G50" s="35"/>
      <c r="H50" s="20">
        <v>144</v>
      </c>
      <c r="I50" s="15"/>
      <c r="J50" s="15"/>
      <c r="K50" s="20">
        <v>118</v>
      </c>
      <c r="L50" s="33">
        <v>172</v>
      </c>
      <c r="M50" s="15"/>
      <c r="N50" s="20">
        <v>219</v>
      </c>
      <c r="O50" s="15"/>
      <c r="P50" s="15"/>
      <c r="Q50" s="15"/>
      <c r="R50" s="15"/>
      <c r="S50" s="15"/>
      <c r="T50" s="15"/>
      <c r="U50" s="15"/>
      <c r="V50" s="15"/>
      <c r="W50" s="15"/>
      <c r="X50" s="35"/>
      <c r="Y50" s="35"/>
      <c r="Z50" s="8">
        <f t="shared" si="0"/>
        <v>923.5</v>
      </c>
      <c r="AA50" s="54">
        <v>6</v>
      </c>
      <c r="AB50" s="55"/>
      <c r="AC50" s="55"/>
      <c r="AD50" s="44">
        <f t="shared" si="1"/>
        <v>6</v>
      </c>
      <c r="AE50" s="25">
        <f t="shared" si="2"/>
        <v>6</v>
      </c>
    </row>
    <row r="51" spans="1:31" x14ac:dyDescent="0.2">
      <c r="A51" s="5" t="s">
        <v>481</v>
      </c>
      <c r="B51" s="7" t="s">
        <v>743</v>
      </c>
      <c r="C51" s="7" t="s">
        <v>744</v>
      </c>
      <c r="D51" s="5" t="s">
        <v>393</v>
      </c>
      <c r="E51" s="5"/>
      <c r="F51" s="29"/>
      <c r="G51" s="35"/>
      <c r="H51" s="16"/>
      <c r="I51" s="15"/>
      <c r="J51" s="15"/>
      <c r="K51" s="15"/>
      <c r="L51" s="15"/>
      <c r="M51" s="15"/>
      <c r="N51" s="15"/>
      <c r="O51" s="15"/>
      <c r="P51" s="15"/>
      <c r="Q51" s="33">
        <v>182</v>
      </c>
      <c r="R51" s="15"/>
      <c r="S51" s="15"/>
      <c r="T51" s="15"/>
      <c r="U51" s="15"/>
      <c r="V51" s="15"/>
      <c r="W51" s="15"/>
      <c r="X51" s="35"/>
      <c r="Y51" s="35"/>
      <c r="Z51" s="8">
        <f t="shared" si="0"/>
        <v>182</v>
      </c>
      <c r="AA51" s="54">
        <v>1</v>
      </c>
      <c r="AB51" s="55"/>
      <c r="AC51" s="55"/>
      <c r="AD51" s="44">
        <f t="shared" si="1"/>
        <v>1</v>
      </c>
      <c r="AE51" s="25">
        <f t="shared" si="2"/>
        <v>1</v>
      </c>
    </row>
    <row r="52" spans="1:31" x14ac:dyDescent="0.2">
      <c r="A52" s="5" t="s">
        <v>482</v>
      </c>
      <c r="B52" s="5" t="s">
        <v>251</v>
      </c>
      <c r="C52" s="5" t="s">
        <v>948</v>
      </c>
      <c r="D52" s="5"/>
      <c r="E52" s="7"/>
      <c r="F52" s="67"/>
      <c r="G52" s="58"/>
      <c r="H52" s="68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3"/>
      <c r="Y52" s="63"/>
      <c r="Z52" s="7"/>
      <c r="AA52" s="7"/>
      <c r="AB52" s="7"/>
      <c r="AC52" s="69" t="s">
        <v>936</v>
      </c>
      <c r="AD52" s="62"/>
      <c r="AE52" s="62"/>
    </row>
    <row r="53" spans="1:31" x14ac:dyDescent="0.2">
      <c r="A53" s="4" t="s">
        <v>483</v>
      </c>
      <c r="B53" s="1" t="s">
        <v>951</v>
      </c>
      <c r="C53" s="1" t="s">
        <v>952</v>
      </c>
      <c r="D53" s="1" t="s">
        <v>953</v>
      </c>
      <c r="E53" s="1"/>
      <c r="F53" s="26"/>
      <c r="G53" s="31"/>
      <c r="H53" s="42"/>
      <c r="Z53" s="1"/>
      <c r="AA53" s="1"/>
      <c r="AB53" s="1"/>
      <c r="AC53" s="71" t="s">
        <v>936</v>
      </c>
    </row>
    <row r="54" spans="1:31" x14ac:dyDescent="0.2">
      <c r="A54" s="4" t="s">
        <v>484</v>
      </c>
      <c r="B54" s="1" t="s">
        <v>238</v>
      </c>
      <c r="C54" s="1" t="s">
        <v>954</v>
      </c>
      <c r="D54" s="1" t="s">
        <v>135</v>
      </c>
      <c r="E54" s="1"/>
      <c r="F54" s="26"/>
      <c r="G54" s="31"/>
      <c r="H54" s="42"/>
      <c r="Z54" s="1"/>
      <c r="AA54" s="1"/>
      <c r="AB54" s="1"/>
      <c r="AC54" s="71" t="s">
        <v>936</v>
      </c>
    </row>
  </sheetData>
  <sortState xmlns:xlrd2="http://schemas.microsoft.com/office/spreadsheetml/2017/richdata2" ref="B4:AE51">
    <sortCondition ref="B4:B51"/>
  </sortState>
  <mergeCells count="10">
    <mergeCell ref="AE2:AE3"/>
    <mergeCell ref="A2:A3"/>
    <mergeCell ref="B2:B3"/>
    <mergeCell ref="C2:C3"/>
    <mergeCell ref="D2:D3"/>
    <mergeCell ref="Z2:Z3"/>
    <mergeCell ref="AD2:AD3"/>
    <mergeCell ref="AA2:AA3"/>
    <mergeCell ref="AB2:AB3"/>
    <mergeCell ref="AC2:AC3"/>
  </mergeCells>
  <phoneticPr fontId="8" type="noConversion"/>
  <conditionalFormatting sqref="AD4:AD51">
    <cfRule type="cellIs" dxfId="1" priority="1" operator="lessThan">
      <formula>4</formula>
    </cfRule>
    <cfRule type="cellIs" dxfId="0" priority="2" operator="greaterThan">
      <formula>3</formula>
    </cfRule>
  </conditionalFormatting>
  <pageMargins left="0.7" right="0.7" top="0.75" bottom="0.75" header="0.3" footer="0.3"/>
  <pageSetup paperSize="9" scale="48" orientation="landscape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DOROŚLI ST</vt:lpstr>
      <vt:lpstr>DOROŚLI LA</vt:lpstr>
      <vt:lpstr>MŁODZIEŻ STARSZA ST</vt:lpstr>
      <vt:lpstr>MŁODZIEŻ STARSZA LA</vt:lpstr>
      <vt:lpstr>MŁODZIEŻ ST</vt:lpstr>
      <vt:lpstr>MŁODZIEŻ LA</vt:lpstr>
      <vt:lpstr>JUNIORZY STARSI ST</vt:lpstr>
      <vt:lpstr>JUNIORZY STARSI 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Tasarz</dc:creator>
  <cp:lastModifiedBy>Piotr Purchała</cp:lastModifiedBy>
  <cp:lastPrinted>2026-10-12T15:42:51Z</cp:lastPrinted>
  <dcterms:created xsi:type="dcterms:W3CDTF">2026-02-26T15:58:19Z</dcterms:created>
  <dcterms:modified xsi:type="dcterms:W3CDTF">2026-11-03T10:05:41Z</dcterms:modified>
</cp:coreProperties>
</file>